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384" windowHeight="7680" activeTab="0"/>
  </bookViews>
  <sheets>
    <sheet name="24-26 MART,06" sheetId="1" r:id="rId1"/>
    <sheet name="Sayfa2" sheetId="2" r:id="rId2"/>
    <sheet name="Sayfa3" sheetId="3" r:id="rId3"/>
  </sheets>
  <definedNames>
    <definedName name="_xlnm.Print_Area" localSheetId="0">'24-26 MART,06'!$A$2:$W$8</definedName>
  </definedNames>
  <calcPr fullCalcOnLoad="1"/>
</workbook>
</file>

<file path=xl/sharedStrings.xml><?xml version="1.0" encoding="utf-8"?>
<sst xmlns="http://schemas.openxmlformats.org/spreadsheetml/2006/main" count="59" uniqueCount="40">
  <si>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</si>
  <si>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</si>
  <si>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</si>
  <si>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</si>
  <si>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</si>
  <si>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</si>
  <si>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</si>
  <si>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</si>
  <si>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</si>
  <si>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</si>
  <si>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</si>
  <si>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</si>
  <si>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</si>
  <si>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</si>
  <si>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</si>
  <si>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</si>
  <si>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</si>
  <si>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</si>
  <si>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.</t>
  </si>
  <si>
    <t>BEYZA NIN KADINLARI</t>
  </si>
  <si>
    <t>BAMBI-2</t>
  </si>
  <si>
    <t>NANNY MCPHEE</t>
  </si>
  <si>
    <t>UIP(ALTIOKLAR)</t>
  </si>
  <si>
    <t>UIP(BVI)</t>
  </si>
  <si>
    <t>UIP(UNI)</t>
  </si>
  <si>
    <t>WEATHERMAN</t>
  </si>
  <si>
    <t>UIP(PAR)</t>
  </si>
  <si>
    <t>PRIDE &amp; PRIDJUDICE</t>
  </si>
  <si>
    <t>MUNICH</t>
  </si>
  <si>
    <t>PROOF</t>
  </si>
  <si>
    <t>AEON FLUX</t>
  </si>
  <si>
    <t>NARNIA</t>
  </si>
  <si>
    <t>CHICKEN LITTLE</t>
  </si>
  <si>
    <t>JARHEAD</t>
  </si>
  <si>
    <t>KING KONG</t>
  </si>
  <si>
    <t>HEFFALUMP MOVIE</t>
  </si>
  <si>
    <t>GOOD NIGHT &amp;GOOD LUCK</t>
  </si>
  <si>
    <t>WALLACE &amp; GROMITE</t>
  </si>
  <si>
    <t>UIP(DW)</t>
  </si>
  <si>
    <t>UIP(UNP)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</si>
</sst>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</numFmts>
  <fonts count="17">
    <font>
      <sz val="10"/>
      <name val="Arial Tur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4"/>
      <color indexed="9"/>
      <name val="Impact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sz val="10"/>
      <name val="Impact"/>
      <family val="2"/>
    </font>
    <font>
      <b/>
      <sz val="10"/>
      <color indexed="9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9"/>
      </right>
      <top style="thin">
        <color indexed="56"/>
      </top>
      <bottom style="thin">
        <color indexed="56"/>
      </bottom>
    </border>
    <border>
      <left style="thin">
        <color indexed="9"/>
      </left>
      <right style="hair">
        <color indexed="9"/>
      </right>
      <top style="thin">
        <color indexed="56"/>
      </top>
      <bottom style="thin">
        <color indexed="56"/>
      </bottom>
    </border>
    <border>
      <left style="hair">
        <color indexed="9"/>
      </left>
      <right style="thin">
        <color indexed="9"/>
      </right>
      <top style="thin">
        <color indexed="56"/>
      </top>
      <bottom style="thin">
        <color indexed="56"/>
      </bottom>
    </border>
    <border>
      <left style="hair">
        <color indexed="9"/>
      </left>
      <right style="hair">
        <color indexed="9"/>
      </right>
      <top style="thin">
        <color indexed="56"/>
      </top>
      <bottom style="thin">
        <color indexed="56"/>
      </bottom>
    </border>
    <border>
      <left style="thin">
        <color indexed="9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3" fontId="5" fillId="2" borderId="2" xfId="15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65" fontId="11" fillId="0" borderId="16" xfId="15" applyNumberFormat="1" applyFont="1" applyBorder="1" applyAlignment="1" applyProtection="1">
      <alignment vertical="center"/>
      <protection locked="0"/>
    </xf>
    <xf numFmtId="166" fontId="11" fillId="0" borderId="17" xfId="15" applyNumberFormat="1" applyFont="1" applyBorder="1" applyAlignment="1" applyProtection="1">
      <alignment vertical="center"/>
      <protection locked="0"/>
    </xf>
    <xf numFmtId="165" fontId="11" fillId="3" borderId="16" xfId="15" applyNumberFormat="1" applyFont="1" applyFill="1" applyBorder="1" applyAlignment="1" applyProtection="1">
      <alignment vertical="center"/>
      <protection/>
    </xf>
    <xf numFmtId="166" fontId="11" fillId="0" borderId="18" xfId="15" applyNumberFormat="1" applyFont="1" applyFill="1" applyBorder="1" applyAlignment="1" applyProtection="1">
      <alignment vertical="center"/>
      <protection/>
    </xf>
    <xf numFmtId="166" fontId="11" fillId="0" borderId="18" xfId="19" applyNumberFormat="1" applyFont="1" applyBorder="1" applyAlignment="1" applyProtection="1">
      <alignment horizontal="right" vertical="center"/>
      <protection/>
    </xf>
    <xf numFmtId="167" fontId="11" fillId="0" borderId="17" xfId="19" applyNumberFormat="1" applyFont="1" applyBorder="1" applyAlignment="1" applyProtection="1">
      <alignment vertical="center"/>
      <protection/>
    </xf>
    <xf numFmtId="165" fontId="11" fillId="0" borderId="19" xfId="15" applyNumberFormat="1" applyFont="1" applyBorder="1" applyAlignment="1" applyProtection="1">
      <alignment vertical="center"/>
      <protection locked="0"/>
    </xf>
    <xf numFmtId="168" fontId="11" fillId="0" borderId="20" xfId="19" applyNumberFormat="1" applyFont="1" applyBorder="1" applyAlignment="1" applyProtection="1">
      <alignment vertical="center"/>
      <protection/>
    </xf>
    <xf numFmtId="166" fontId="11" fillId="0" borderId="18" xfId="15" applyNumberFormat="1" applyFont="1" applyBorder="1" applyAlignment="1" applyProtection="1">
      <alignment vertical="center"/>
      <protection locked="0"/>
    </xf>
    <xf numFmtId="169" fontId="11" fillId="0" borderId="21" xfId="19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165" fontId="11" fillId="0" borderId="25" xfId="15" applyNumberFormat="1" applyFont="1" applyBorder="1" applyAlignment="1" applyProtection="1">
      <alignment vertical="center"/>
      <protection locked="0"/>
    </xf>
    <xf numFmtId="166" fontId="11" fillId="0" borderId="26" xfId="15" applyNumberFormat="1" applyFont="1" applyBorder="1" applyAlignment="1" applyProtection="1">
      <alignment vertical="center"/>
      <protection locked="0"/>
    </xf>
    <xf numFmtId="165" fontId="11" fillId="3" borderId="25" xfId="15" applyNumberFormat="1" applyFont="1" applyFill="1" applyBorder="1" applyAlignment="1" applyProtection="1">
      <alignment vertical="center"/>
      <protection/>
    </xf>
    <xf numFmtId="166" fontId="11" fillId="0" borderId="27" xfId="15" applyNumberFormat="1" applyFont="1" applyFill="1" applyBorder="1" applyAlignment="1" applyProtection="1">
      <alignment vertical="center"/>
      <protection/>
    </xf>
    <xf numFmtId="166" fontId="11" fillId="0" borderId="27" xfId="19" applyNumberFormat="1" applyFont="1" applyBorder="1" applyAlignment="1" applyProtection="1">
      <alignment horizontal="right" vertical="center"/>
      <protection/>
    </xf>
    <xf numFmtId="167" fontId="11" fillId="0" borderId="26" xfId="19" applyNumberFormat="1" applyFont="1" applyBorder="1" applyAlignment="1" applyProtection="1">
      <alignment vertical="center"/>
      <protection/>
    </xf>
    <xf numFmtId="168" fontId="11" fillId="0" borderId="26" xfId="19" applyNumberFormat="1" applyFont="1" applyBorder="1" applyAlignment="1" applyProtection="1">
      <alignment vertical="center"/>
      <protection/>
    </xf>
    <xf numFmtId="166" fontId="11" fillId="0" borderId="27" xfId="15" applyNumberFormat="1" applyFont="1" applyBorder="1" applyAlignment="1" applyProtection="1">
      <alignment vertical="center"/>
      <protection locked="0"/>
    </xf>
    <xf numFmtId="169" fontId="11" fillId="0" borderId="28" xfId="19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164" fontId="11" fillId="0" borderId="23" xfId="0" applyNumberFormat="1" applyFont="1" applyBorder="1" applyAlignment="1" applyProtection="1">
      <alignment horizontal="center" vertical="center"/>
      <protection locked="0"/>
    </xf>
    <xf numFmtId="165" fontId="11" fillId="0" borderId="29" xfId="15" applyNumberFormat="1" applyFont="1" applyBorder="1" applyAlignment="1" applyProtection="1">
      <alignment vertical="center"/>
      <protection locked="0"/>
    </xf>
    <xf numFmtId="165" fontId="11" fillId="3" borderId="29" xfId="15" applyNumberFormat="1" applyFont="1" applyFill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vertical="center"/>
      <protection/>
    </xf>
    <xf numFmtId="164" fontId="14" fillId="0" borderId="30" xfId="0" applyNumberFormat="1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165" fontId="14" fillId="0" borderId="30" xfId="15" applyNumberFormat="1" applyFont="1" applyBorder="1" applyAlignment="1" applyProtection="1">
      <alignment vertical="center"/>
      <protection/>
    </xf>
    <xf numFmtId="166" fontId="14" fillId="0" borderId="30" xfId="15" applyNumberFormat="1" applyFont="1" applyBorder="1" applyAlignment="1" applyProtection="1">
      <alignment vertical="center"/>
      <protection/>
    </xf>
    <xf numFmtId="165" fontId="14" fillId="0" borderId="30" xfId="15" applyNumberFormat="1" applyFont="1" applyFill="1" applyBorder="1" applyAlignment="1" applyProtection="1">
      <alignment vertical="center"/>
      <protection/>
    </xf>
    <xf numFmtId="166" fontId="14" fillId="0" borderId="30" xfId="15" applyNumberFormat="1" applyFont="1" applyFill="1" applyBorder="1" applyAlignment="1" applyProtection="1">
      <alignment vertical="center"/>
      <protection/>
    </xf>
    <xf numFmtId="166" fontId="14" fillId="0" borderId="30" xfId="15" applyNumberFormat="1" applyFont="1" applyBorder="1" applyAlignment="1" applyProtection="1">
      <alignment horizontal="right" vertical="center"/>
      <protection/>
    </xf>
    <xf numFmtId="167" fontId="14" fillId="0" borderId="30" xfId="15" applyNumberFormat="1" applyFont="1" applyBorder="1" applyAlignment="1" applyProtection="1">
      <alignment vertical="center"/>
      <protection/>
    </xf>
    <xf numFmtId="170" fontId="14" fillId="0" borderId="30" xfId="15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3" fontId="16" fillId="2" borderId="31" xfId="0" applyNumberFormat="1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165" fontId="16" fillId="2" borderId="33" xfId="0" applyNumberFormat="1" applyFont="1" applyFill="1" applyBorder="1" applyAlignment="1" applyProtection="1">
      <alignment vertical="center"/>
      <protection/>
    </xf>
    <xf numFmtId="166" fontId="16" fillId="2" borderId="34" xfId="0" applyNumberFormat="1" applyFont="1" applyFill="1" applyBorder="1" applyAlignment="1" applyProtection="1">
      <alignment vertical="center"/>
      <protection/>
    </xf>
    <xf numFmtId="165" fontId="16" fillId="3" borderId="33" xfId="0" applyNumberFormat="1" applyFont="1" applyFill="1" applyBorder="1" applyAlignment="1" applyProtection="1">
      <alignment vertical="center"/>
      <protection/>
    </xf>
    <xf numFmtId="166" fontId="16" fillId="2" borderId="35" xfId="0" applyNumberFormat="1" applyFont="1" applyFill="1" applyBorder="1" applyAlignment="1" applyProtection="1">
      <alignment vertical="center"/>
      <protection/>
    </xf>
    <xf numFmtId="166" fontId="16" fillId="2" borderId="35" xfId="0" applyNumberFormat="1" applyFont="1" applyFill="1" applyBorder="1" applyAlignment="1" applyProtection="1">
      <alignment horizontal="right" vertical="center"/>
      <protection/>
    </xf>
    <xf numFmtId="167" fontId="16" fillId="2" borderId="34" xfId="0" applyNumberFormat="1" applyFont="1" applyFill="1" applyBorder="1" applyAlignment="1" applyProtection="1">
      <alignment vertical="center"/>
      <protection/>
    </xf>
    <xf numFmtId="168" fontId="16" fillId="2" borderId="34" xfId="19" applyNumberFormat="1" applyFont="1" applyFill="1" applyBorder="1" applyAlignment="1" applyProtection="1">
      <alignment vertical="center"/>
      <protection/>
    </xf>
    <xf numFmtId="170" fontId="16" fillId="2" borderId="36" xfId="0" applyNumberFormat="1" applyFont="1" applyFill="1" applyBorder="1" applyAlignment="1" applyProtection="1">
      <alignment horizontal="right" vertical="center"/>
      <protection/>
    </xf>
    <xf numFmtId="1" fontId="16" fillId="2" borderId="37" xfId="0" applyNumberFormat="1" applyFont="1" applyFill="1" applyBorder="1" applyAlignment="1" applyProtection="1">
      <alignment horizontal="center" vertical="center"/>
      <protection/>
    </xf>
    <xf numFmtId="170" fontId="16" fillId="2" borderId="38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4" fontId="11" fillId="0" borderId="15" xfId="0" applyNumberFormat="1" applyFont="1" applyBorder="1" applyAlignment="1" applyProtection="1">
      <alignment horizontal="center" vertical="center"/>
      <protection locked="0"/>
    </xf>
    <xf numFmtId="164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16" fillId="2" borderId="42" xfId="0" applyFont="1" applyFill="1" applyBorder="1" applyAlignment="1" applyProtection="1">
      <alignment horizontal="left" vertical="center"/>
      <protection/>
    </xf>
    <xf numFmtId="0" fontId="16" fillId="2" borderId="37" xfId="0" applyFont="1" applyFill="1" applyBorder="1" applyAlignment="1" applyProtection="1">
      <alignment horizontal="left" vertical="center"/>
      <protection/>
    </xf>
    <xf numFmtId="0" fontId="16" fillId="2" borderId="32" xfId="0" applyFont="1" applyFill="1" applyBorder="1" applyAlignment="1" applyProtection="1">
      <alignment horizontal="left" vertical="center"/>
      <protection/>
    </xf>
    <xf numFmtId="43" fontId="8" fillId="0" borderId="43" xfId="15" applyFont="1" applyFill="1" applyBorder="1" applyAlignment="1" applyProtection="1">
      <alignment horizontal="center" vertical="center"/>
      <protection/>
    </xf>
    <xf numFmtId="43" fontId="8" fillId="0" borderId="44" xfId="15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9392900" cy="13620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UNITED INTERNATIONAL PİCTURES  WEEKEND MARKET DATAS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WEEKEND BOX OFFICE &amp; ADMISSION REPORT</a:t>
          </a:r>
        </a:p>
      </xdr:txBody>
    </xdr:sp>
    <xdr:clientData/>
  </xdr:twoCellAnchor>
  <xdr:twoCellAnchor>
    <xdr:from>
      <xdr:col>19</xdr:col>
      <xdr:colOff>152400</xdr:colOff>
      <xdr:row>0</xdr:row>
      <xdr:rowOff>447675</xdr:rowOff>
    </xdr:from>
    <xdr:to>
      <xdr:col>22</xdr:col>
      <xdr:colOff>542925</xdr:colOff>
      <xdr:row>0</xdr:row>
      <xdr:rowOff>1095375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6344900" y="447675"/>
          <a:ext cx="29337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: 12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17  - 19 MAR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75" zoomScaleNormal="75" workbookViewId="0" topLeftCell="C1">
      <selection activeCell="G24" sqref="G24"/>
    </sheetView>
  </sheetViews>
  <sheetFormatPr defaultColWidth="9.00390625" defaultRowHeight="15" customHeight="1"/>
  <cols>
    <col min="1" max="1" width="3.875" style="90" bestFit="1" customWidth="1"/>
    <col min="2" max="2" width="1.625" style="91" customWidth="1"/>
    <col min="3" max="3" width="35.50390625" style="53" customWidth="1"/>
    <col min="4" max="4" width="10.00390625" style="53" customWidth="1"/>
    <col min="5" max="5" width="26.875" style="92" bestFit="1" customWidth="1"/>
    <col min="6" max="6" width="6.00390625" style="93" bestFit="1" customWidth="1"/>
    <col min="7" max="7" width="7.00390625" style="93" bestFit="1" customWidth="1"/>
    <col min="8" max="8" width="7.625" style="53" customWidth="1"/>
    <col min="9" max="9" width="12.125" style="53" bestFit="1" customWidth="1"/>
    <col min="10" max="10" width="8.125" style="53" bestFit="1" customWidth="1"/>
    <col min="11" max="11" width="13.375" style="53" bestFit="1" customWidth="1"/>
    <col min="12" max="12" width="8.50390625" style="53" bestFit="1" customWidth="1"/>
    <col min="13" max="13" width="13.50390625" style="53" customWidth="1"/>
    <col min="14" max="14" width="8.50390625" style="53" bestFit="1" customWidth="1"/>
    <col min="15" max="15" width="13.50390625" style="53" bestFit="1" customWidth="1"/>
    <col min="16" max="16" width="8.50390625" style="53" customWidth="1"/>
    <col min="17" max="17" width="8.375" style="53" bestFit="1" customWidth="1"/>
    <col min="18" max="18" width="6.00390625" style="53" bestFit="1" customWidth="1"/>
    <col min="19" max="19" width="13.50390625" style="53" customWidth="1"/>
    <col min="20" max="20" width="7.875" style="53" bestFit="1" customWidth="1"/>
    <col min="21" max="21" width="15.00390625" style="53" bestFit="1" customWidth="1"/>
    <col min="22" max="22" width="10.50390625" style="53" bestFit="1" customWidth="1"/>
    <col min="23" max="23" width="8.625" style="53" bestFit="1" customWidth="1"/>
    <col min="24" max="24" width="12.50390625" style="53" bestFit="1" customWidth="1"/>
    <col min="25" max="25" width="9.125" style="10" customWidth="1"/>
    <col min="26" max="28" width="9.125" style="53" customWidth="1"/>
    <col min="29" max="29" width="1.4921875" style="53" bestFit="1" customWidth="1"/>
    <col min="30" max="16384" width="9.125" style="53" customWidth="1"/>
  </cols>
  <sheetData>
    <row r="1" spans="1:25" s="9" customFormat="1" ht="107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8"/>
      <c r="Y1" s="10"/>
    </row>
    <row r="2" spans="2:25" s="11" customFormat="1" ht="25.5" customHeight="1">
      <c r="B2" s="12"/>
      <c r="C2" s="104" t="s">
        <v>0</v>
      </c>
      <c r="D2" s="106" t="s">
        <v>1</v>
      </c>
      <c r="E2" s="106" t="s">
        <v>2</v>
      </c>
      <c r="F2" s="109" t="s">
        <v>3</v>
      </c>
      <c r="G2" s="111" t="s">
        <v>4</v>
      </c>
      <c r="H2" s="113" t="s">
        <v>5</v>
      </c>
      <c r="I2" s="115" t="s">
        <v>6</v>
      </c>
      <c r="J2" s="98"/>
      <c r="K2" s="115" t="s">
        <v>7</v>
      </c>
      <c r="L2" s="98"/>
      <c r="M2" s="115" t="s">
        <v>8</v>
      </c>
      <c r="N2" s="98"/>
      <c r="O2" s="116" t="s">
        <v>9</v>
      </c>
      <c r="P2" s="99"/>
      <c r="Q2" s="99"/>
      <c r="R2" s="117"/>
      <c r="S2" s="97" t="s">
        <v>10</v>
      </c>
      <c r="T2" s="98"/>
      <c r="U2" s="99" t="s">
        <v>11</v>
      </c>
      <c r="V2" s="99"/>
      <c r="W2" s="100"/>
      <c r="Y2" s="13"/>
    </row>
    <row r="3" spans="1:25" s="11" customFormat="1" ht="42" customHeight="1" thickBot="1">
      <c r="A3" s="14"/>
      <c r="B3" s="15"/>
      <c r="C3" s="105"/>
      <c r="D3" s="107"/>
      <c r="E3" s="108"/>
      <c r="F3" s="110"/>
      <c r="G3" s="112"/>
      <c r="H3" s="114"/>
      <c r="I3" s="16" t="s">
        <v>12</v>
      </c>
      <c r="J3" s="17" t="s">
        <v>13</v>
      </c>
      <c r="K3" s="16" t="s">
        <v>12</v>
      </c>
      <c r="L3" s="17" t="s">
        <v>13</v>
      </c>
      <c r="M3" s="16" t="s">
        <v>12</v>
      </c>
      <c r="N3" s="17" t="s">
        <v>13</v>
      </c>
      <c r="O3" s="18" t="s">
        <v>12</v>
      </c>
      <c r="P3" s="19" t="s">
        <v>13</v>
      </c>
      <c r="Q3" s="20" t="s">
        <v>14</v>
      </c>
      <c r="R3" s="21" t="s">
        <v>15</v>
      </c>
      <c r="S3" s="22" t="s">
        <v>12</v>
      </c>
      <c r="T3" s="23" t="s">
        <v>16</v>
      </c>
      <c r="U3" s="24" t="s">
        <v>12</v>
      </c>
      <c r="V3" s="25" t="s">
        <v>13</v>
      </c>
      <c r="W3" s="26" t="s">
        <v>15</v>
      </c>
      <c r="Y3" s="13"/>
    </row>
    <row r="4" spans="1:25" s="11" customFormat="1" ht="15" customHeight="1">
      <c r="A4" s="27">
        <v>1</v>
      </c>
      <c r="B4" s="28"/>
      <c r="C4" s="96" t="s">
        <v>19</v>
      </c>
      <c r="D4" s="94">
        <v>38793</v>
      </c>
      <c r="E4" s="29" t="s">
        <v>22</v>
      </c>
      <c r="F4" s="29">
        <v>129</v>
      </c>
      <c r="G4" s="30">
        <v>132</v>
      </c>
      <c r="H4" s="30">
        <v>2</v>
      </c>
      <c r="I4" s="31">
        <v>67241</v>
      </c>
      <c r="J4" s="32">
        <v>9444</v>
      </c>
      <c r="K4" s="31">
        <v>136965</v>
      </c>
      <c r="L4" s="32">
        <v>18312</v>
      </c>
      <c r="M4" s="31">
        <v>128013</v>
      </c>
      <c r="N4" s="32">
        <v>17392</v>
      </c>
      <c r="O4" s="33">
        <f aca="true" t="shared" si="0" ref="O4:P15">+I4+K4+M4</f>
        <v>332219</v>
      </c>
      <c r="P4" s="34">
        <f t="shared" si="0"/>
        <v>45148</v>
      </c>
      <c r="Q4" s="35">
        <f aca="true" t="shared" si="1" ref="Q4:Q15">IF(O4&lt;&gt;0,P4/G4,"")</f>
        <v>342.030303030303</v>
      </c>
      <c r="R4" s="36">
        <f aca="true" t="shared" si="2" ref="R4:R15">IF(O4&lt;&gt;0,O4/P4,"")</f>
        <v>7.358443341897758</v>
      </c>
      <c r="S4" s="37"/>
      <c r="T4" s="38">
        <f aca="true" t="shared" si="3" ref="T4:T15">IF(S4&lt;&gt;0,-(S4-O4)/S4,"")</f>
      </c>
      <c r="U4" s="31">
        <v>1001511</v>
      </c>
      <c r="V4" s="39">
        <v>140126</v>
      </c>
      <c r="W4" s="40">
        <f aca="true" t="shared" si="4" ref="W4:W15">U4/V4</f>
        <v>7.1472175042461785</v>
      </c>
      <c r="Y4" s="13"/>
    </row>
    <row r="5" spans="1:26" ht="15" customHeight="1">
      <c r="A5" s="27">
        <v>2</v>
      </c>
      <c r="B5" s="41"/>
      <c r="C5" s="54" t="s">
        <v>20</v>
      </c>
      <c r="D5" s="95">
        <v>38779</v>
      </c>
      <c r="E5" s="42" t="s">
        <v>23</v>
      </c>
      <c r="F5" s="42">
        <v>72</v>
      </c>
      <c r="G5" s="43">
        <v>70</v>
      </c>
      <c r="H5" s="43">
        <v>4</v>
      </c>
      <c r="I5" s="44">
        <v>7673</v>
      </c>
      <c r="J5" s="45">
        <v>1425</v>
      </c>
      <c r="K5" s="44">
        <v>22725</v>
      </c>
      <c r="L5" s="45">
        <v>3317</v>
      </c>
      <c r="M5" s="44">
        <v>20113</v>
      </c>
      <c r="N5" s="45">
        <v>2905</v>
      </c>
      <c r="O5" s="46">
        <f t="shared" si="0"/>
        <v>50511</v>
      </c>
      <c r="P5" s="47">
        <f t="shared" si="0"/>
        <v>7647</v>
      </c>
      <c r="Q5" s="48">
        <f t="shared" si="1"/>
        <v>109.24285714285715</v>
      </c>
      <c r="R5" s="49">
        <f t="shared" si="2"/>
        <v>6.60533542565712</v>
      </c>
      <c r="S5" s="44"/>
      <c r="T5" s="50">
        <f t="shared" si="3"/>
      </c>
      <c r="U5" s="44">
        <v>847953</v>
      </c>
      <c r="V5" s="51">
        <v>115485</v>
      </c>
      <c r="W5" s="52">
        <f t="shared" si="4"/>
        <v>7.342537991947006</v>
      </c>
      <c r="X5" s="10"/>
      <c r="Y5" s="53"/>
      <c r="Z5" s="10"/>
    </row>
    <row r="6" spans="1:25" s="9" customFormat="1" ht="15" customHeight="1">
      <c r="A6" s="27">
        <v>3</v>
      </c>
      <c r="B6" s="41"/>
      <c r="C6" s="54" t="s">
        <v>25</v>
      </c>
      <c r="D6" s="95">
        <v>38786</v>
      </c>
      <c r="E6" s="42" t="s">
        <v>26</v>
      </c>
      <c r="F6" s="42">
        <v>63</v>
      </c>
      <c r="G6" s="43">
        <v>57</v>
      </c>
      <c r="H6" s="43">
        <v>3</v>
      </c>
      <c r="I6" s="44">
        <v>7731</v>
      </c>
      <c r="J6" s="45">
        <v>1019</v>
      </c>
      <c r="K6" s="44">
        <v>16011</v>
      </c>
      <c r="L6" s="45">
        <v>2008</v>
      </c>
      <c r="M6" s="44">
        <v>12489</v>
      </c>
      <c r="N6" s="45">
        <v>1682</v>
      </c>
      <c r="O6" s="46">
        <f t="shared" si="0"/>
        <v>36231</v>
      </c>
      <c r="P6" s="47">
        <f t="shared" si="0"/>
        <v>4709</v>
      </c>
      <c r="Q6" s="48">
        <f t="shared" si="1"/>
        <v>82.6140350877193</v>
      </c>
      <c r="R6" s="49">
        <f t="shared" si="2"/>
        <v>7.69399023147165</v>
      </c>
      <c r="S6" s="44"/>
      <c r="T6" s="50">
        <f t="shared" si="3"/>
      </c>
      <c r="U6" s="44">
        <v>467530</v>
      </c>
      <c r="V6" s="51">
        <v>56233</v>
      </c>
      <c r="W6" s="52">
        <f t="shared" si="4"/>
        <v>8.314157167499511</v>
      </c>
      <c r="X6" s="10"/>
      <c r="Y6" s="10"/>
    </row>
    <row r="7" spans="1:25" s="9" customFormat="1" ht="15" customHeight="1">
      <c r="A7" s="27">
        <v>4</v>
      </c>
      <c r="B7" s="41"/>
      <c r="C7" s="54" t="s">
        <v>21</v>
      </c>
      <c r="D7" s="95">
        <v>38772</v>
      </c>
      <c r="E7" s="42" t="s">
        <v>24</v>
      </c>
      <c r="F7" s="42">
        <v>62</v>
      </c>
      <c r="G7" s="43">
        <v>33</v>
      </c>
      <c r="H7" s="43">
        <v>5</v>
      </c>
      <c r="I7" s="44">
        <v>1080</v>
      </c>
      <c r="J7" s="45">
        <v>171</v>
      </c>
      <c r="K7" s="44">
        <v>7808</v>
      </c>
      <c r="L7" s="45">
        <v>1204</v>
      </c>
      <c r="M7" s="44">
        <v>7002</v>
      </c>
      <c r="N7" s="45">
        <v>1088</v>
      </c>
      <c r="O7" s="46">
        <f t="shared" si="0"/>
        <v>15890</v>
      </c>
      <c r="P7" s="47">
        <f t="shared" si="0"/>
        <v>2463</v>
      </c>
      <c r="Q7" s="48">
        <f t="shared" si="1"/>
        <v>74.63636363636364</v>
      </c>
      <c r="R7" s="49">
        <f t="shared" si="2"/>
        <v>6.451481932602517</v>
      </c>
      <c r="S7" s="44"/>
      <c r="T7" s="50">
        <f t="shared" si="3"/>
      </c>
      <c r="U7" s="44">
        <v>790502</v>
      </c>
      <c r="V7" s="51">
        <v>101732</v>
      </c>
      <c r="W7" s="52">
        <f t="shared" si="4"/>
        <v>7.770436047654622</v>
      </c>
      <c r="X7" s="10"/>
      <c r="Y7" s="10"/>
    </row>
    <row r="8" spans="1:25" s="9" customFormat="1" ht="15" customHeight="1">
      <c r="A8" s="27">
        <v>5</v>
      </c>
      <c r="B8" s="41"/>
      <c r="C8" s="54" t="s">
        <v>27</v>
      </c>
      <c r="D8" s="95">
        <v>38751</v>
      </c>
      <c r="E8" s="42" t="s">
        <v>24</v>
      </c>
      <c r="F8" s="42">
        <v>51</v>
      </c>
      <c r="G8" s="43">
        <v>12</v>
      </c>
      <c r="H8" s="43">
        <v>8</v>
      </c>
      <c r="I8" s="44">
        <v>2243</v>
      </c>
      <c r="J8" s="45">
        <v>454</v>
      </c>
      <c r="K8" s="44">
        <v>4513</v>
      </c>
      <c r="L8" s="45">
        <v>890</v>
      </c>
      <c r="M8" s="44">
        <v>3941</v>
      </c>
      <c r="N8" s="45">
        <v>754</v>
      </c>
      <c r="O8" s="46">
        <f t="shared" si="0"/>
        <v>10697</v>
      </c>
      <c r="P8" s="47">
        <f t="shared" si="0"/>
        <v>2098</v>
      </c>
      <c r="Q8" s="48">
        <f t="shared" si="1"/>
        <v>174.83333333333334</v>
      </c>
      <c r="R8" s="49">
        <f t="shared" si="2"/>
        <v>5.098665395614871</v>
      </c>
      <c r="S8" s="44"/>
      <c r="T8" s="50">
        <f t="shared" si="3"/>
      </c>
      <c r="U8" s="44">
        <v>1286596</v>
      </c>
      <c r="V8" s="51">
        <v>164714</v>
      </c>
      <c r="W8" s="52">
        <f t="shared" si="4"/>
        <v>7.811090739099288</v>
      </c>
      <c r="X8" s="10"/>
      <c r="Y8" s="10"/>
    </row>
    <row r="9" spans="1:25" s="9" customFormat="1" ht="15" customHeight="1">
      <c r="A9" s="27">
        <v>6</v>
      </c>
      <c r="B9" s="41"/>
      <c r="C9" s="54" t="s">
        <v>28</v>
      </c>
      <c r="D9" s="95">
        <v>38744</v>
      </c>
      <c r="E9" s="42" t="s">
        <v>38</v>
      </c>
      <c r="F9" s="42">
        <v>71</v>
      </c>
      <c r="G9" s="43">
        <v>5</v>
      </c>
      <c r="H9" s="43"/>
      <c r="I9" s="44">
        <v>643</v>
      </c>
      <c r="J9" s="45">
        <v>131</v>
      </c>
      <c r="K9" s="44">
        <v>1409</v>
      </c>
      <c r="L9" s="45">
        <v>370</v>
      </c>
      <c r="M9" s="44">
        <v>3053</v>
      </c>
      <c r="N9" s="45">
        <v>889</v>
      </c>
      <c r="O9" s="46">
        <f t="shared" si="0"/>
        <v>5105</v>
      </c>
      <c r="P9" s="47">
        <f t="shared" si="0"/>
        <v>1390</v>
      </c>
      <c r="Q9" s="48">
        <f t="shared" si="1"/>
        <v>278</v>
      </c>
      <c r="R9" s="49">
        <f t="shared" si="2"/>
        <v>3.672661870503597</v>
      </c>
      <c r="S9" s="44"/>
      <c r="T9" s="50">
        <f t="shared" si="3"/>
      </c>
      <c r="U9" s="44">
        <v>1836133</v>
      </c>
      <c r="V9" s="51">
        <v>226633</v>
      </c>
      <c r="W9" s="52">
        <f t="shared" si="4"/>
        <v>8.101790118826473</v>
      </c>
      <c r="X9" s="10"/>
      <c r="Y9" s="10"/>
    </row>
    <row r="10" spans="1:25" s="9" customFormat="1" ht="15" customHeight="1">
      <c r="A10" s="27">
        <v>7</v>
      </c>
      <c r="B10" s="41"/>
      <c r="C10" s="54" t="s">
        <v>29</v>
      </c>
      <c r="D10" s="95">
        <v>38751</v>
      </c>
      <c r="E10" s="42" t="s">
        <v>39</v>
      </c>
      <c r="F10" s="42">
        <v>27</v>
      </c>
      <c r="G10" s="43">
        <v>9</v>
      </c>
      <c r="H10" s="42"/>
      <c r="I10" s="44">
        <v>1161</v>
      </c>
      <c r="J10" s="45">
        <v>216</v>
      </c>
      <c r="K10" s="56">
        <v>2479</v>
      </c>
      <c r="L10" s="45">
        <v>424</v>
      </c>
      <c r="M10" s="56">
        <v>2372</v>
      </c>
      <c r="N10" s="45">
        <v>384</v>
      </c>
      <c r="O10" s="57">
        <f t="shared" si="0"/>
        <v>6012</v>
      </c>
      <c r="P10" s="47">
        <f t="shared" si="0"/>
        <v>1024</v>
      </c>
      <c r="Q10" s="48">
        <f t="shared" si="1"/>
        <v>113.77777777777777</v>
      </c>
      <c r="R10" s="49">
        <f t="shared" si="2"/>
        <v>5.87109375</v>
      </c>
      <c r="S10" s="56"/>
      <c r="T10" s="50">
        <f t="shared" si="3"/>
      </c>
      <c r="U10" s="44">
        <v>470163</v>
      </c>
      <c r="V10" s="51">
        <v>54011</v>
      </c>
      <c r="W10" s="52">
        <f t="shared" si="4"/>
        <v>8.704948991872026</v>
      </c>
      <c r="X10" s="10"/>
      <c r="Y10" s="10"/>
    </row>
    <row r="11" spans="1:25" s="9" customFormat="1" ht="15" customHeight="1">
      <c r="A11" s="27">
        <v>8</v>
      </c>
      <c r="B11" s="41"/>
      <c r="C11" s="54" t="s">
        <v>30</v>
      </c>
      <c r="D11" s="95">
        <v>38765</v>
      </c>
      <c r="E11" s="42" t="s">
        <v>24</v>
      </c>
      <c r="F11" s="42">
        <v>41</v>
      </c>
      <c r="G11" s="43">
        <v>7</v>
      </c>
      <c r="H11" s="42"/>
      <c r="I11" s="56">
        <v>714</v>
      </c>
      <c r="J11" s="45">
        <v>247</v>
      </c>
      <c r="K11" s="56">
        <v>954</v>
      </c>
      <c r="L11" s="45">
        <v>234</v>
      </c>
      <c r="M11" s="56">
        <v>961</v>
      </c>
      <c r="N11" s="45">
        <v>201</v>
      </c>
      <c r="O11" s="57">
        <f t="shared" si="0"/>
        <v>2629</v>
      </c>
      <c r="P11" s="47">
        <f t="shared" si="0"/>
        <v>682</v>
      </c>
      <c r="Q11" s="48">
        <f t="shared" si="1"/>
        <v>97.42857142857143</v>
      </c>
      <c r="R11" s="49">
        <f t="shared" si="2"/>
        <v>3.8548387096774195</v>
      </c>
      <c r="S11" s="56"/>
      <c r="T11" s="50">
        <f t="shared" si="3"/>
      </c>
      <c r="U11" s="44">
        <v>318645</v>
      </c>
      <c r="V11" s="51">
        <v>42027</v>
      </c>
      <c r="W11" s="52">
        <f t="shared" si="4"/>
        <v>7.58191162823899</v>
      </c>
      <c r="X11" s="10"/>
      <c r="Y11" s="10"/>
    </row>
    <row r="12" spans="1:25" s="9" customFormat="1" ht="15" customHeight="1">
      <c r="A12" s="27">
        <v>9</v>
      </c>
      <c r="B12" s="41"/>
      <c r="C12" s="54" t="s">
        <v>31</v>
      </c>
      <c r="D12" s="95">
        <v>38730</v>
      </c>
      <c r="E12" s="42" t="s">
        <v>23</v>
      </c>
      <c r="F12" s="42">
        <v>116</v>
      </c>
      <c r="G12" s="43">
        <v>5</v>
      </c>
      <c r="H12" s="42"/>
      <c r="I12" s="56">
        <v>230</v>
      </c>
      <c r="J12" s="45">
        <v>52</v>
      </c>
      <c r="K12" s="56">
        <v>1266</v>
      </c>
      <c r="L12" s="45">
        <v>195</v>
      </c>
      <c r="M12" s="56">
        <v>1051</v>
      </c>
      <c r="N12" s="45">
        <v>211</v>
      </c>
      <c r="O12" s="57">
        <f t="shared" si="0"/>
        <v>2547</v>
      </c>
      <c r="P12" s="47">
        <f t="shared" si="0"/>
        <v>458</v>
      </c>
      <c r="Q12" s="48">
        <f t="shared" si="1"/>
        <v>91.6</v>
      </c>
      <c r="R12" s="49">
        <f t="shared" si="2"/>
        <v>5.56113537117904</v>
      </c>
      <c r="S12" s="56"/>
      <c r="T12" s="50">
        <f t="shared" si="3"/>
      </c>
      <c r="U12" s="56">
        <v>3267197</v>
      </c>
      <c r="V12" s="51">
        <v>464306</v>
      </c>
      <c r="W12" s="52">
        <f t="shared" si="4"/>
        <v>7.03673224123746</v>
      </c>
      <c r="X12" s="10"/>
      <c r="Y12" s="10"/>
    </row>
    <row r="13" spans="1:25" s="9" customFormat="1" ht="15" customHeight="1">
      <c r="A13" s="27">
        <v>10</v>
      </c>
      <c r="B13" s="41"/>
      <c r="C13" s="54" t="s">
        <v>32</v>
      </c>
      <c r="D13" s="55">
        <v>39060</v>
      </c>
      <c r="E13" s="42" t="s">
        <v>23</v>
      </c>
      <c r="F13" s="42">
        <v>77</v>
      </c>
      <c r="G13" s="43">
        <v>6</v>
      </c>
      <c r="H13" s="42"/>
      <c r="I13" s="56">
        <v>141</v>
      </c>
      <c r="J13" s="45">
        <v>35</v>
      </c>
      <c r="K13" s="56">
        <v>450</v>
      </c>
      <c r="L13" s="45">
        <v>99</v>
      </c>
      <c r="M13" s="56">
        <v>557</v>
      </c>
      <c r="N13" s="45">
        <v>123</v>
      </c>
      <c r="O13" s="57">
        <f t="shared" si="0"/>
        <v>1148</v>
      </c>
      <c r="P13" s="47">
        <f t="shared" si="0"/>
        <v>257</v>
      </c>
      <c r="Q13" s="48">
        <f t="shared" si="1"/>
        <v>42.833333333333336</v>
      </c>
      <c r="R13" s="49">
        <f t="shared" si="2"/>
        <v>4.466926070038911</v>
      </c>
      <c r="S13" s="56"/>
      <c r="T13" s="50">
        <f t="shared" si="3"/>
      </c>
      <c r="U13" s="56">
        <v>1917960</v>
      </c>
      <c r="V13" s="51">
        <v>279811</v>
      </c>
      <c r="W13" s="52">
        <f t="shared" si="4"/>
        <v>6.854483919502807</v>
      </c>
      <c r="X13" s="10"/>
      <c r="Y13" s="10"/>
    </row>
    <row r="14" spans="1:25" s="9" customFormat="1" ht="15" customHeight="1">
      <c r="A14" s="27">
        <v>11</v>
      </c>
      <c r="B14" s="41"/>
      <c r="C14" s="58" t="s">
        <v>33</v>
      </c>
      <c r="D14" s="55">
        <v>38758</v>
      </c>
      <c r="E14" s="42" t="s">
        <v>24</v>
      </c>
      <c r="F14" s="42">
        <v>46</v>
      </c>
      <c r="G14" s="43">
        <v>4</v>
      </c>
      <c r="H14" s="42"/>
      <c r="I14" s="56">
        <v>370</v>
      </c>
      <c r="J14" s="45">
        <v>87</v>
      </c>
      <c r="K14" s="56">
        <v>301</v>
      </c>
      <c r="L14" s="45">
        <v>64</v>
      </c>
      <c r="M14" s="56">
        <v>176</v>
      </c>
      <c r="N14" s="45">
        <v>33</v>
      </c>
      <c r="O14" s="57">
        <f t="shared" si="0"/>
        <v>847</v>
      </c>
      <c r="P14" s="47">
        <f t="shared" si="0"/>
        <v>184</v>
      </c>
      <c r="Q14" s="48">
        <f t="shared" si="1"/>
        <v>46</v>
      </c>
      <c r="R14" s="49">
        <f t="shared" si="2"/>
        <v>4.603260869565218</v>
      </c>
      <c r="S14" s="56"/>
      <c r="T14" s="50">
        <f t="shared" si="3"/>
      </c>
      <c r="U14" s="56">
        <v>177344</v>
      </c>
      <c r="V14" s="51">
        <v>23196</v>
      </c>
      <c r="W14" s="52">
        <f t="shared" si="4"/>
        <v>7.645456113122952</v>
      </c>
      <c r="X14" s="10"/>
      <c r="Y14" s="10"/>
    </row>
    <row r="15" spans="1:25" s="9" customFormat="1" ht="15" customHeight="1">
      <c r="A15" s="27">
        <v>12</v>
      </c>
      <c r="B15" s="41"/>
      <c r="C15" s="54" t="s">
        <v>34</v>
      </c>
      <c r="D15" s="55">
        <v>39067</v>
      </c>
      <c r="E15" s="42" t="s">
        <v>26</v>
      </c>
      <c r="F15" s="42">
        <v>131</v>
      </c>
      <c r="G15" s="43">
        <v>1</v>
      </c>
      <c r="H15" s="42"/>
      <c r="I15" s="56">
        <v>100</v>
      </c>
      <c r="J15" s="45">
        <v>25</v>
      </c>
      <c r="K15" s="56">
        <v>139</v>
      </c>
      <c r="L15" s="45">
        <v>29</v>
      </c>
      <c r="M15" s="56">
        <v>188</v>
      </c>
      <c r="N15" s="45">
        <v>40</v>
      </c>
      <c r="O15" s="57">
        <f t="shared" si="0"/>
        <v>427</v>
      </c>
      <c r="P15" s="47">
        <f t="shared" si="0"/>
        <v>94</v>
      </c>
      <c r="Q15" s="48">
        <f t="shared" si="1"/>
        <v>94</v>
      </c>
      <c r="R15" s="49">
        <f t="shared" si="2"/>
        <v>4.542553191489362</v>
      </c>
      <c r="S15" s="56"/>
      <c r="T15" s="50">
        <f t="shared" si="3"/>
      </c>
      <c r="U15" s="56">
        <v>3078216</v>
      </c>
      <c r="V15" s="51">
        <v>430815</v>
      </c>
      <c r="W15" s="52">
        <f t="shared" si="4"/>
        <v>7.145099404616831</v>
      </c>
      <c r="X15" s="10"/>
      <c r="Y15" s="10"/>
    </row>
    <row r="16" spans="1:25" s="9" customFormat="1" ht="15" customHeight="1">
      <c r="A16" s="27">
        <v>13</v>
      </c>
      <c r="B16" s="41"/>
      <c r="C16" s="54" t="s">
        <v>36</v>
      </c>
      <c r="D16" s="55">
        <v>38765</v>
      </c>
      <c r="E16" s="42" t="s">
        <v>39</v>
      </c>
      <c r="F16" s="42">
        <v>20</v>
      </c>
      <c r="G16" s="43">
        <v>3</v>
      </c>
      <c r="H16" s="42"/>
      <c r="I16" s="56">
        <v>49</v>
      </c>
      <c r="J16" s="45">
        <v>12</v>
      </c>
      <c r="K16" s="56">
        <v>73</v>
      </c>
      <c r="L16" s="45">
        <v>18</v>
      </c>
      <c r="M16" s="56">
        <v>107</v>
      </c>
      <c r="N16" s="45">
        <v>26</v>
      </c>
      <c r="O16" s="57">
        <f aca="true" t="shared" si="5" ref="O16:P18">+I16+K16+M16</f>
        <v>229</v>
      </c>
      <c r="P16" s="47">
        <f t="shared" si="5"/>
        <v>56</v>
      </c>
      <c r="Q16" s="48">
        <f>IF(O16&lt;&gt;0,P16/G16,"")</f>
        <v>18.666666666666668</v>
      </c>
      <c r="R16" s="49">
        <f>IF(O16&lt;&gt;0,O16/P16,"")</f>
        <v>4.089285714285714</v>
      </c>
      <c r="S16" s="56"/>
      <c r="T16" s="50">
        <f>IF(S16&lt;&gt;0,-(S16-O16)/S16,"")</f>
      </c>
      <c r="U16" s="56">
        <v>124740</v>
      </c>
      <c r="V16" s="51">
        <v>13226</v>
      </c>
      <c r="W16" s="52">
        <f>U16/V16</f>
        <v>9.431422954786028</v>
      </c>
      <c r="X16" s="10"/>
      <c r="Y16" s="10"/>
    </row>
    <row r="17" spans="1:25" s="9" customFormat="1" ht="15" customHeight="1">
      <c r="A17" s="27">
        <v>14</v>
      </c>
      <c r="B17" s="41"/>
      <c r="C17" s="58" t="s">
        <v>35</v>
      </c>
      <c r="D17" s="55">
        <v>38457</v>
      </c>
      <c r="E17" s="42" t="s">
        <v>23</v>
      </c>
      <c r="F17" s="42">
        <v>86</v>
      </c>
      <c r="G17" s="43">
        <v>1</v>
      </c>
      <c r="H17" s="42"/>
      <c r="I17" s="56">
        <v>7</v>
      </c>
      <c r="J17" s="45">
        <v>3</v>
      </c>
      <c r="K17" s="56">
        <v>44</v>
      </c>
      <c r="L17" s="45">
        <v>20</v>
      </c>
      <c r="M17" s="56">
        <v>116</v>
      </c>
      <c r="N17" s="45">
        <v>51</v>
      </c>
      <c r="O17" s="57">
        <f t="shared" si="5"/>
        <v>167</v>
      </c>
      <c r="P17" s="47">
        <f t="shared" si="5"/>
        <v>74</v>
      </c>
      <c r="Q17" s="48">
        <f>IF(O17&lt;&gt;0,P17/G17,"")</f>
        <v>74</v>
      </c>
      <c r="R17" s="49">
        <f>IF(O17&lt;&gt;0,O17/P17,"")</f>
        <v>2.2567567567567566</v>
      </c>
      <c r="S17" s="56"/>
      <c r="T17" s="50">
        <f>IF(S17&lt;&gt;0,-(S17-O17)/S17,"")</f>
      </c>
      <c r="U17" s="56">
        <v>894814</v>
      </c>
      <c r="V17" s="51">
        <v>140328</v>
      </c>
      <c r="W17" s="52">
        <f>U17/V17</f>
        <v>6.376589134028847</v>
      </c>
      <c r="X17" s="10"/>
      <c r="Y17" s="10"/>
    </row>
    <row r="18" spans="1:25" s="9" customFormat="1" ht="15" customHeight="1" thickBot="1">
      <c r="A18" s="27">
        <v>15</v>
      </c>
      <c r="B18" s="41"/>
      <c r="C18" s="58" t="s">
        <v>37</v>
      </c>
      <c r="D18" s="55">
        <v>38653</v>
      </c>
      <c r="E18" s="42" t="s">
        <v>38</v>
      </c>
      <c r="F18" s="42">
        <v>92</v>
      </c>
      <c r="G18" s="43">
        <v>3</v>
      </c>
      <c r="H18" s="42"/>
      <c r="I18" s="56">
        <v>0</v>
      </c>
      <c r="J18" s="45">
        <v>0</v>
      </c>
      <c r="K18" s="56">
        <v>127</v>
      </c>
      <c r="L18" s="45">
        <v>21</v>
      </c>
      <c r="M18" s="56">
        <v>77</v>
      </c>
      <c r="N18" s="45">
        <v>12</v>
      </c>
      <c r="O18" s="57">
        <f t="shared" si="5"/>
        <v>204</v>
      </c>
      <c r="P18" s="47">
        <f t="shared" si="5"/>
        <v>33</v>
      </c>
      <c r="Q18" s="48">
        <f>IF(O18&lt;&gt;0,P18/G18,"")</f>
        <v>11</v>
      </c>
      <c r="R18" s="49">
        <f>IF(O18&lt;&gt;0,O18/P18,"")</f>
        <v>6.181818181818182</v>
      </c>
      <c r="S18" s="56"/>
      <c r="T18" s="50">
        <f>IF(S18&lt;&gt;0,-(S18-O18)/S18,"")</f>
      </c>
      <c r="U18" s="56">
        <v>1041114</v>
      </c>
      <c r="V18" s="51">
        <v>151539</v>
      </c>
      <c r="W18" s="52">
        <f>U18/V18</f>
        <v>6.870271019341556</v>
      </c>
      <c r="X18" s="10"/>
      <c r="Y18" s="10"/>
    </row>
    <row r="19" spans="1:29" s="74" customFormat="1" ht="15" customHeight="1">
      <c r="A19" s="59"/>
      <c r="B19" s="60"/>
      <c r="C19" s="61"/>
      <c r="D19" s="62"/>
      <c r="E19" s="63"/>
      <c r="F19" s="64"/>
      <c r="G19" s="64"/>
      <c r="H19" s="64"/>
      <c r="I19" s="65"/>
      <c r="J19" s="66"/>
      <c r="K19" s="65"/>
      <c r="L19" s="66"/>
      <c r="M19" s="65"/>
      <c r="N19" s="66"/>
      <c r="O19" s="67"/>
      <c r="P19" s="68"/>
      <c r="Q19" s="69"/>
      <c r="R19" s="70"/>
      <c r="S19" s="65"/>
      <c r="T19" s="71"/>
      <c r="U19" s="71"/>
      <c r="V19" s="71"/>
      <c r="W19" s="71"/>
      <c r="X19" s="72"/>
      <c r="Y19" s="73"/>
      <c r="Z19" s="72"/>
      <c r="AA19" s="72"/>
      <c r="AB19" s="72"/>
      <c r="AC19" s="72"/>
    </row>
    <row r="20" spans="1:29" s="88" customFormat="1" ht="15" customHeight="1">
      <c r="A20" s="75"/>
      <c r="B20" s="101" t="s">
        <v>17</v>
      </c>
      <c r="C20" s="102"/>
      <c r="D20" s="102"/>
      <c r="E20" s="103"/>
      <c r="F20" s="76">
        <f>SUM(F4:F19)</f>
        <v>1084</v>
      </c>
      <c r="G20" s="76">
        <f>SUM(G4:G19)</f>
        <v>348</v>
      </c>
      <c r="H20" s="77"/>
      <c r="I20" s="78">
        <f aca="true" t="shared" si="6" ref="I20:P20">SUM(I4:I19)</f>
        <v>89383</v>
      </c>
      <c r="J20" s="79">
        <f t="shared" si="6"/>
        <v>13321</v>
      </c>
      <c r="K20" s="78">
        <f t="shared" si="6"/>
        <v>195264</v>
      </c>
      <c r="L20" s="79">
        <f t="shared" si="6"/>
        <v>27205</v>
      </c>
      <c r="M20" s="78">
        <f t="shared" si="6"/>
        <v>180216</v>
      </c>
      <c r="N20" s="79">
        <f t="shared" si="6"/>
        <v>25791</v>
      </c>
      <c r="O20" s="80">
        <f t="shared" si="6"/>
        <v>464863</v>
      </c>
      <c r="P20" s="81">
        <f t="shared" si="6"/>
        <v>66317</v>
      </c>
      <c r="Q20" s="82">
        <f>IF(O20&lt;&gt;0,P20/G20,"")</f>
        <v>190.566091954023</v>
      </c>
      <c r="R20" s="83">
        <f>IF(O20&lt;&gt;0,O20/P20,"")</f>
        <v>7.009710933848033</v>
      </c>
      <c r="S20" s="78">
        <f>SUM(S4:S19)</f>
        <v>0</v>
      </c>
      <c r="T20" s="84">
        <f>IF(S20&lt;&gt;0,-(S20-O20)/S20,"")</f>
      </c>
      <c r="U20" s="85"/>
      <c r="V20" s="86"/>
      <c r="W20" s="87"/>
      <c r="Y20" s="89"/>
      <c r="AC20" s="88" t="s">
        <v>18</v>
      </c>
    </row>
  </sheetData>
  <mergeCells count="13">
    <mergeCell ref="K2:L2"/>
    <mergeCell ref="M2:N2"/>
    <mergeCell ref="O2:R2"/>
    <mergeCell ref="S2:T2"/>
    <mergeCell ref="U2:W2"/>
    <mergeCell ref="B20:E20"/>
    <mergeCell ref="C2:C3"/>
    <mergeCell ref="D2:D3"/>
    <mergeCell ref="E2:E3"/>
    <mergeCell ref="F2:F3"/>
    <mergeCell ref="G2:G3"/>
    <mergeCell ref="H2:H3"/>
    <mergeCell ref="I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Hakan SONOK</cp:lastModifiedBy>
  <cp:lastPrinted>2006-03-27T13:32:03Z</cp:lastPrinted>
  <dcterms:created xsi:type="dcterms:W3CDTF">2006-03-27T11:49:43Z</dcterms:created>
  <dcterms:modified xsi:type="dcterms:W3CDTF">2006-03-27T13:51:35Z</dcterms:modified>
  <cp:category/>
  <cp:version/>
  <cp:contentType/>
  <cp:contentStatus/>
</cp:coreProperties>
</file>