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Haftasonu_26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<sst xmlns="http://schemas.openxmlformats.org/spreadsheetml/2006/main" count="48" uniqueCount="34">
  <si>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HAFTASONU HASILAT ve SEYİRCİ RAPORU</t>
  </si>
  <si>
    <t>HOODWINKED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</si>
  <si>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</si>
  <si>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</si>
  <si>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</si>
  <si>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</si>
  <si>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</si>
  <si>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</si>
  <si>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</si>
  <si>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</si>
  <si>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</si>
  <si>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</si>
  <si>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</si>
  <si>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</si>
  <si>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Değişim</t>
  </si>
  <si>
    <t>Geçen Haftasonu</t>
  </si>
  <si>
    <t>Toplam</t>
  </si>
  <si>
    <t>Haftasonu Toplam</t>
  </si>
  <si>
    <t>HAFTASONU TOPLAM</t>
  </si>
  <si>
    <r>
      <t xml:space="preserve">HAZIRLAYAN: </t>
    </r>
    <r>
      <rPr>
        <b/>
        <sz val="12"/>
        <rFont val="Arial"/>
        <family val="2"/>
      </rPr>
      <t>Tolga AKINCI</t>
    </r>
  </si>
  <si>
    <t>Dağıtım</t>
  </si>
  <si>
    <t>Şirket</t>
  </si>
  <si>
    <t>WEINSTEIN CO.</t>
  </si>
  <si>
    <t>MEDYAVİZYON</t>
  </si>
  <si>
    <r>
      <t>HAFTASONU:</t>
    </r>
    <r>
      <rPr>
        <b/>
        <sz val="12"/>
        <rFont val="Arial"/>
        <family val="2"/>
      </rPr>
      <t xml:space="preserve"> 26</t>
    </r>
  </si>
  <si>
    <t>23 - 25 HAZİRAN 2006</t>
  </si>
  <si>
    <t>DOMINO</t>
  </si>
  <si>
    <t>SUMMIT</t>
  </si>
  <si>
    <t>LADIES IN LAVENDER</t>
  </si>
  <si>
    <t>LAKESHORE</t>
  </si>
  <si>
    <t>CRY_WOLF</t>
  </si>
  <si>
    <t>FOCUS</t>
  </si>
  <si>
    <t>PARADISE NOW</t>
  </si>
  <si>
    <t>CELLULOID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</si>
</sst>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#,##0.00\ \ "/>
    <numFmt numFmtId="174" formatCode="#,##0\ "/>
    <numFmt numFmtId="175" formatCode="#,##0.00\ "/>
    <numFmt numFmtId="176" formatCode="0\ %\ "/>
    <numFmt numFmtId="177" formatCode="0.00\ "/>
    <numFmt numFmtId="178" formatCode="_(* #,##0_);_(* \(#,##0\);_(* &quot;-&quot;??_);_(@_)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173" fontId="0" fillId="0" borderId="2" xfId="15" applyNumberFormat="1" applyFont="1" applyBorder="1" applyAlignment="1" applyProtection="1">
      <alignment vertical="center"/>
      <protection locked="0"/>
    </xf>
    <xf numFmtId="174" fontId="0" fillId="0" borderId="3" xfId="15" applyNumberFormat="1" applyFont="1" applyBorder="1" applyAlignment="1" applyProtection="1">
      <alignment vertical="center"/>
      <protection locked="0"/>
    </xf>
    <xf numFmtId="173" fontId="0" fillId="2" borderId="2" xfId="15" applyNumberFormat="1" applyFont="1" applyFill="1" applyBorder="1" applyAlignment="1" applyProtection="1">
      <alignment vertical="center"/>
      <protection/>
    </xf>
    <xf numFmtId="174" fontId="0" fillId="0" borderId="4" xfId="15" applyNumberFormat="1" applyFont="1" applyFill="1" applyBorder="1" applyAlignment="1" applyProtection="1">
      <alignment vertical="center"/>
      <protection/>
    </xf>
    <xf numFmtId="174" fontId="0" fillId="0" borderId="4" xfId="19" applyNumberFormat="1" applyFont="1" applyBorder="1" applyAlignment="1" applyProtection="1">
      <alignment horizontal="right" vertical="center"/>
      <protection/>
    </xf>
    <xf numFmtId="175" fontId="0" fillId="0" borderId="3" xfId="19" applyNumberFormat="1" applyFont="1" applyBorder="1" applyAlignment="1" applyProtection="1">
      <alignment vertical="center"/>
      <protection/>
    </xf>
    <xf numFmtId="177" fontId="0" fillId="0" borderId="5" xfId="19" applyNumberFormat="1" applyFont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vertical="center"/>
      <protection locked="0"/>
    </xf>
    <xf numFmtId="172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173" fontId="0" fillId="0" borderId="8" xfId="15" applyNumberFormat="1" applyFont="1" applyBorder="1" applyAlignment="1" applyProtection="1">
      <alignment vertical="center"/>
      <protection locked="0"/>
    </xf>
    <xf numFmtId="174" fontId="0" fillId="0" borderId="9" xfId="15" applyNumberFormat="1" applyFont="1" applyBorder="1" applyAlignment="1" applyProtection="1">
      <alignment vertical="center"/>
      <protection locked="0"/>
    </xf>
    <xf numFmtId="173" fontId="0" fillId="2" borderId="8" xfId="15" applyNumberFormat="1" applyFont="1" applyFill="1" applyBorder="1" applyAlignment="1" applyProtection="1">
      <alignment vertical="center"/>
      <protection/>
    </xf>
    <xf numFmtId="174" fontId="0" fillId="0" borderId="10" xfId="15" applyNumberFormat="1" applyFont="1" applyFill="1" applyBorder="1" applyAlignment="1" applyProtection="1">
      <alignment vertical="center"/>
      <protection/>
    </xf>
    <xf numFmtId="174" fontId="0" fillId="0" borderId="10" xfId="19" applyNumberFormat="1" applyFont="1" applyBorder="1" applyAlignment="1" applyProtection="1">
      <alignment horizontal="right" vertical="center"/>
      <protection/>
    </xf>
    <xf numFmtId="175" fontId="0" fillId="0" borderId="9" xfId="19" applyNumberFormat="1" applyFont="1" applyBorder="1" applyAlignment="1" applyProtection="1">
      <alignment vertical="center"/>
      <protection/>
    </xf>
    <xf numFmtId="176" fontId="0" fillId="0" borderId="9" xfId="19" applyNumberFormat="1" applyFont="1" applyBorder="1" applyAlignment="1" applyProtection="1">
      <alignment vertical="center"/>
      <protection/>
    </xf>
    <xf numFmtId="174" fontId="0" fillId="0" borderId="10" xfId="15" applyNumberFormat="1" applyFont="1" applyBorder="1" applyAlignment="1" applyProtection="1">
      <alignment vertical="center"/>
      <protection locked="0"/>
    </xf>
    <xf numFmtId="177" fontId="0" fillId="0" borderId="11" xfId="19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 vertical="center"/>
      <protection/>
    </xf>
    <xf numFmtId="0" fontId="10" fillId="3" borderId="17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0" fontId="2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73" fontId="2" fillId="3" borderId="21" xfId="0" applyNumberFormat="1" applyFont="1" applyFill="1" applyBorder="1" applyAlignment="1" applyProtection="1">
      <alignment vertical="center"/>
      <protection/>
    </xf>
    <xf numFmtId="174" fontId="2" fillId="3" borderId="21" xfId="0" applyNumberFormat="1" applyFont="1" applyFill="1" applyBorder="1" applyAlignment="1" applyProtection="1">
      <alignment vertical="center"/>
      <protection/>
    </xf>
    <xf numFmtId="175" fontId="2" fillId="3" borderId="21" xfId="0" applyNumberFormat="1" applyFont="1" applyFill="1" applyBorder="1" applyAlignment="1" applyProtection="1">
      <alignment vertical="center"/>
      <protection/>
    </xf>
    <xf numFmtId="176" fontId="2" fillId="3" borderId="21" xfId="19" applyNumberFormat="1" applyFont="1" applyFill="1" applyBorder="1" applyAlignment="1" applyProtection="1">
      <alignment vertical="center"/>
      <protection/>
    </xf>
    <xf numFmtId="178" fontId="2" fillId="3" borderId="22" xfId="0" applyNumberFormat="1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3" fontId="2" fillId="3" borderId="23" xfId="0" applyNumberFormat="1" applyFont="1" applyFill="1" applyBorder="1" applyAlignment="1" applyProtection="1">
      <alignment horizontal="center" vertical="center"/>
      <protection/>
    </xf>
    <xf numFmtId="174" fontId="2" fillId="3" borderId="21" xfId="0" applyNumberFormat="1" applyFont="1" applyFill="1" applyBorder="1" applyAlignment="1" applyProtection="1">
      <alignment horizontal="right" vertical="center"/>
      <protection/>
    </xf>
    <xf numFmtId="173" fontId="2" fillId="3" borderId="23" xfId="0" applyNumberFormat="1" applyFont="1" applyFill="1" applyBorder="1" applyAlignment="1" applyProtection="1">
      <alignment vertical="center"/>
      <protection/>
    </xf>
    <xf numFmtId="174" fontId="2" fillId="3" borderId="23" xfId="0" applyNumberFormat="1" applyFont="1" applyFill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8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4" fillId="3" borderId="31" xfId="0" applyFont="1" applyFill="1" applyBorder="1" applyAlignment="1">
      <alignment/>
    </xf>
    <xf numFmtId="172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173" fontId="0" fillId="0" borderId="18" xfId="15" applyNumberFormat="1" applyFont="1" applyBorder="1" applyAlignment="1" applyProtection="1">
      <alignment vertical="center"/>
      <protection locked="0"/>
    </xf>
    <xf numFmtId="174" fontId="0" fillId="0" borderId="19" xfId="15" applyNumberFormat="1" applyFont="1" applyBorder="1" applyAlignment="1" applyProtection="1">
      <alignment vertical="center"/>
      <protection locked="0"/>
    </xf>
    <xf numFmtId="173" fontId="0" fillId="2" borderId="18" xfId="15" applyNumberFormat="1" applyFont="1" applyFill="1" applyBorder="1" applyAlignment="1" applyProtection="1">
      <alignment vertical="center"/>
      <protection/>
    </xf>
    <xf numFmtId="174" fontId="0" fillId="0" borderId="34" xfId="15" applyNumberFormat="1" applyFont="1" applyFill="1" applyBorder="1" applyAlignment="1" applyProtection="1">
      <alignment vertical="center"/>
      <protection/>
    </xf>
    <xf numFmtId="174" fontId="0" fillId="0" borderId="34" xfId="19" applyNumberFormat="1" applyFont="1" applyBorder="1" applyAlignment="1" applyProtection="1">
      <alignment horizontal="right" vertical="center"/>
      <protection/>
    </xf>
    <xf numFmtId="175" fontId="0" fillId="0" borderId="19" xfId="19" applyNumberFormat="1" applyFont="1" applyBorder="1" applyAlignment="1" applyProtection="1">
      <alignment vertical="center"/>
      <protection/>
    </xf>
    <xf numFmtId="176" fontId="0" fillId="0" borderId="19" xfId="19" applyNumberFormat="1" applyFont="1" applyBorder="1" applyAlignment="1" applyProtection="1">
      <alignment vertical="center"/>
      <protection/>
    </xf>
    <xf numFmtId="174" fontId="0" fillId="0" borderId="34" xfId="15" applyNumberFormat="1" applyFont="1" applyBorder="1" applyAlignment="1" applyProtection="1">
      <alignment vertical="center"/>
      <protection locked="0"/>
    </xf>
    <xf numFmtId="177" fontId="0" fillId="0" borderId="35" xfId="19" applyNumberFormat="1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181" fontId="7" fillId="0" borderId="0" xfId="0" applyNumberFormat="1" applyFont="1" applyFill="1" applyAlignment="1">
      <alignment vertical="center"/>
    </xf>
    <xf numFmtId="0" fontId="2" fillId="3" borderId="37" xfId="0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vertical="center"/>
      <protection/>
    </xf>
    <xf numFmtId="0" fontId="2" fillId="3" borderId="38" xfId="0" applyFont="1" applyFill="1" applyBorder="1" applyAlignment="1" applyProtection="1">
      <alignment vertical="center"/>
      <protection/>
    </xf>
    <xf numFmtId="173" fontId="0" fillId="0" borderId="39" xfId="15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>
      <alignment horizontal="right" vertical="center"/>
    </xf>
    <xf numFmtId="173" fontId="0" fillId="0" borderId="40" xfId="15" applyNumberFormat="1" applyFont="1" applyFill="1" applyBorder="1" applyAlignment="1" applyProtection="1">
      <alignment vertical="center"/>
      <protection/>
    </xf>
    <xf numFmtId="181" fontId="0" fillId="0" borderId="4" xfId="0" applyNumberFormat="1" applyFont="1" applyFill="1" applyBorder="1" applyAlignment="1">
      <alignment horizontal="right" vertical="center"/>
    </xf>
    <xf numFmtId="174" fontId="0" fillId="0" borderId="41" xfId="19" applyNumberFormat="1" applyFont="1" applyBorder="1" applyAlignment="1" applyProtection="1">
      <alignment horizontal="right" vertical="center"/>
      <protection/>
    </xf>
    <xf numFmtId="175" fontId="0" fillId="0" borderId="42" xfId="19" applyNumberFormat="1" applyFont="1" applyBorder="1" applyAlignment="1" applyProtection="1">
      <alignment vertical="center"/>
      <protection/>
    </xf>
    <xf numFmtId="177" fontId="0" fillId="0" borderId="43" xfId="19" applyNumberFormat="1" applyFont="1" applyBorder="1" applyAlignment="1" applyProtection="1">
      <alignment vertical="center"/>
      <protection/>
    </xf>
    <xf numFmtId="0" fontId="2" fillId="3" borderId="26" xfId="0" applyFont="1" applyFill="1" applyBorder="1" applyAlignment="1" applyProtection="1">
      <alignment horizontal="center" vertical="center"/>
      <protection/>
    </xf>
    <xf numFmtId="0" fontId="2" fillId="3" borderId="27" xfId="0" applyFont="1" applyFill="1" applyBorder="1" applyAlignment="1" applyProtection="1">
      <alignment horizontal="center" vertical="center"/>
      <protection/>
    </xf>
    <xf numFmtId="0" fontId="10" fillId="3" borderId="44" xfId="0" applyFont="1" applyFill="1" applyBorder="1" applyAlignment="1" applyProtection="1">
      <alignment horizontal="center" vertical="center" wrapText="1"/>
      <protection/>
    </xf>
    <xf numFmtId="0" fontId="10" fillId="3" borderId="45" xfId="0" applyFont="1" applyFill="1" applyBorder="1" applyAlignment="1" applyProtection="1">
      <alignment horizontal="center" vertical="center" wrapText="1"/>
      <protection/>
    </xf>
    <xf numFmtId="0" fontId="10" fillId="3" borderId="46" xfId="0" applyFont="1" applyFill="1" applyBorder="1" applyAlignment="1" applyProtection="1">
      <alignment horizontal="center" vertical="center" wrapText="1"/>
      <protection/>
    </xf>
    <xf numFmtId="0" fontId="2" fillId="3" borderId="47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48" xfId="0" applyFont="1" applyFill="1" applyBorder="1" applyAlignment="1" applyProtection="1">
      <alignment horizontal="center" vertical="center"/>
      <protection/>
    </xf>
    <xf numFmtId="0" fontId="2" fillId="3" borderId="49" xfId="0" applyFont="1" applyFill="1" applyBorder="1" applyAlignment="1" applyProtection="1">
      <alignment horizontal="center" vertical="center"/>
      <protection/>
    </xf>
    <xf numFmtId="171" fontId="2" fillId="3" borderId="49" xfId="15" applyFont="1" applyFill="1" applyBorder="1" applyAlignment="1" applyProtection="1">
      <alignment horizontal="left" vertical="center"/>
      <protection/>
    </xf>
    <xf numFmtId="171" fontId="2" fillId="3" borderId="50" xfId="15" applyFont="1" applyFill="1" applyBorder="1" applyAlignment="1" applyProtection="1">
      <alignment horizontal="left" vertical="center"/>
      <protection/>
    </xf>
    <xf numFmtId="0" fontId="2" fillId="3" borderId="44" xfId="0" applyFont="1" applyFill="1" applyBorder="1" applyAlignment="1" applyProtection="1">
      <alignment horizontal="center" vertical="center" wrapText="1"/>
      <protection/>
    </xf>
    <xf numFmtId="0" fontId="2" fillId="3" borderId="45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7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T11" sqref="T11"/>
    </sheetView>
  </sheetViews>
  <sheetFormatPr defaultColWidth="9.140625" defaultRowHeight="12.75"/>
  <cols>
    <col min="1" max="1" width="4.421875" style="2" bestFit="1" customWidth="1"/>
    <col min="2" max="2" width="0.85546875" style="2" customWidth="1"/>
    <col min="3" max="3" width="25.140625" style="2" customWidth="1"/>
    <col min="4" max="4" width="9.8515625" style="2" customWidth="1"/>
    <col min="5" max="5" width="16.140625" style="2" customWidth="1"/>
    <col min="6" max="6" width="16.28125" style="2" bestFit="1" customWidth="1"/>
    <col min="7" max="7" width="6.140625" style="2" customWidth="1"/>
    <col min="8" max="8" width="6.0039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00390625" style="2" bestFit="1" customWidth="1"/>
    <col min="19" max="19" width="7.00390625" style="2" customWidth="1"/>
    <col min="20" max="20" width="14.00390625" style="2" customWidth="1"/>
    <col min="21" max="21" width="7.8515625" style="2" bestFit="1" customWidth="1"/>
    <col min="22" max="22" width="14.00390625" style="2" customWidth="1"/>
    <col min="23" max="23" width="8.7109375" style="2" customWidth="1"/>
    <col min="24" max="24" width="7.00390625" style="2" customWidth="1"/>
    <col min="25" max="16384" width="9.140625" style="2" customWidth="1"/>
  </cols>
  <sheetData>
    <row r="1" spans="2:3" ht="6" customHeight="1" thickBot="1">
      <c r="B1" s="1"/>
      <c r="C1" s="1"/>
    </row>
    <row r="2" spans="2:24" ht="23.25">
      <c r="B2" s="65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</row>
    <row r="3" spans="2:24" s="3" customFormat="1" ht="15.75">
      <c r="B3" s="66"/>
      <c r="C3" s="41"/>
      <c r="D3" s="59"/>
      <c r="E3" s="59"/>
      <c r="F3" s="59"/>
      <c r="G3" s="59"/>
      <c r="H3" s="59"/>
      <c r="I3" s="59"/>
      <c r="J3" s="59" t="s">
        <v>19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</row>
    <row r="4" spans="2:24" s="3" customFormat="1" ht="15.75">
      <c r="B4" s="66"/>
      <c r="C4" s="42"/>
      <c r="D4" s="59"/>
      <c r="E4" s="59"/>
      <c r="F4" s="59"/>
      <c r="G4" s="59"/>
      <c r="H4" s="59"/>
      <c r="I4" s="59"/>
      <c r="J4" s="59" t="s">
        <v>24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</row>
    <row r="5" spans="2:24" s="3" customFormat="1" ht="15">
      <c r="B5" s="66"/>
      <c r="C5" s="42"/>
      <c r="D5" s="59"/>
      <c r="E5" s="59"/>
      <c r="F5" s="59"/>
      <c r="G5" s="59"/>
      <c r="H5" s="59"/>
      <c r="I5" s="59"/>
      <c r="J5" s="61" t="s">
        <v>25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</row>
    <row r="6" spans="2:24" ht="14.25">
      <c r="B6" s="67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59"/>
      <c r="X6" s="60"/>
    </row>
    <row r="7" spans="2:24" ht="18.75" thickBot="1">
      <c r="B7" s="68"/>
      <c r="C7" s="62" t="s">
        <v>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</row>
    <row r="8" spans="2:3" ht="6" customHeight="1" thickBot="1">
      <c r="B8" s="1"/>
      <c r="C8" s="1"/>
    </row>
    <row r="9" spans="1:24" s="3" customFormat="1" ht="18" customHeight="1">
      <c r="A9" s="4"/>
      <c r="B9" s="30"/>
      <c r="C9" s="105" t="s">
        <v>3</v>
      </c>
      <c r="D9" s="107" t="s">
        <v>4</v>
      </c>
      <c r="E9" s="107" t="s">
        <v>20</v>
      </c>
      <c r="F9" s="107" t="s">
        <v>21</v>
      </c>
      <c r="G9" s="98" t="s">
        <v>5</v>
      </c>
      <c r="H9" s="98" t="s">
        <v>6</v>
      </c>
      <c r="I9" s="98" t="s">
        <v>7</v>
      </c>
      <c r="J9" s="101" t="s">
        <v>8</v>
      </c>
      <c r="K9" s="102"/>
      <c r="L9" s="101" t="s">
        <v>9</v>
      </c>
      <c r="M9" s="102"/>
      <c r="N9" s="101" t="s">
        <v>10</v>
      </c>
      <c r="O9" s="102"/>
      <c r="P9" s="103" t="s">
        <v>17</v>
      </c>
      <c r="Q9" s="96"/>
      <c r="R9" s="96"/>
      <c r="S9" s="104"/>
      <c r="T9" s="101" t="s">
        <v>15</v>
      </c>
      <c r="U9" s="102"/>
      <c r="V9" s="96" t="s">
        <v>16</v>
      </c>
      <c r="W9" s="96"/>
      <c r="X9" s="97"/>
    </row>
    <row r="10" spans="1:24" s="3" customFormat="1" ht="30" customHeight="1" thickBot="1">
      <c r="A10" s="5"/>
      <c r="B10" s="31"/>
      <c r="C10" s="106"/>
      <c r="D10" s="108"/>
      <c r="E10" s="108"/>
      <c r="F10" s="108"/>
      <c r="G10" s="99"/>
      <c r="H10" s="99"/>
      <c r="I10" s="100"/>
      <c r="J10" s="32" t="s">
        <v>11</v>
      </c>
      <c r="K10" s="33" t="s">
        <v>2</v>
      </c>
      <c r="L10" s="32" t="s">
        <v>11</v>
      </c>
      <c r="M10" s="33" t="s">
        <v>2</v>
      </c>
      <c r="N10" s="32" t="s">
        <v>11</v>
      </c>
      <c r="O10" s="33" t="s">
        <v>2</v>
      </c>
      <c r="P10" s="34" t="s">
        <v>11</v>
      </c>
      <c r="Q10" s="35" t="s">
        <v>2</v>
      </c>
      <c r="R10" s="36" t="s">
        <v>12</v>
      </c>
      <c r="S10" s="37" t="s">
        <v>13</v>
      </c>
      <c r="T10" s="38" t="s">
        <v>11</v>
      </c>
      <c r="U10" s="39" t="s">
        <v>14</v>
      </c>
      <c r="V10" s="34" t="s">
        <v>11</v>
      </c>
      <c r="W10" s="35" t="s">
        <v>2</v>
      </c>
      <c r="X10" s="40" t="s">
        <v>13</v>
      </c>
    </row>
    <row r="11" spans="1:24" s="29" customFormat="1" ht="22.5" customHeight="1">
      <c r="A11" s="85">
        <v>1</v>
      </c>
      <c r="B11" s="54"/>
      <c r="C11" s="14" t="s">
        <v>26</v>
      </c>
      <c r="D11" s="15">
        <v>38891</v>
      </c>
      <c r="E11" s="83" t="s">
        <v>23</v>
      </c>
      <c r="F11" s="83" t="s">
        <v>27</v>
      </c>
      <c r="G11" s="16">
        <v>55</v>
      </c>
      <c r="H11" s="6">
        <v>57</v>
      </c>
      <c r="I11" s="6">
        <v>1</v>
      </c>
      <c r="J11" s="7">
        <v>8985.5</v>
      </c>
      <c r="K11" s="8">
        <v>1104</v>
      </c>
      <c r="L11" s="7">
        <v>12305</v>
      </c>
      <c r="M11" s="8">
        <v>1469</v>
      </c>
      <c r="N11" s="7">
        <v>14496</v>
      </c>
      <c r="O11" s="8">
        <v>1706</v>
      </c>
      <c r="P11" s="9">
        <f>+J11+L11+N11</f>
        <v>35786.5</v>
      </c>
      <c r="Q11" s="10">
        <f>+K11+M11+O11</f>
        <v>4279</v>
      </c>
      <c r="R11" s="11">
        <f aca="true" t="shared" si="0" ref="R11:R20">IF(P11&lt;&gt;0,Q11/H11,"")</f>
        <v>75.0701754385965</v>
      </c>
      <c r="S11" s="12">
        <f aca="true" t="shared" si="1" ref="S11:S20">IF(P11&lt;&gt;0,P11/Q11,"")</f>
        <v>8.363285814442627</v>
      </c>
      <c r="T11" s="7"/>
      <c r="U11" s="24">
        <f>IF(T11&lt;&gt;0,-(T11-P11)/T11,"")</f>
      </c>
      <c r="V11" s="91">
        <v>35786.5</v>
      </c>
      <c r="W11" s="92">
        <v>4279</v>
      </c>
      <c r="X11" s="13">
        <f aca="true" t="shared" si="2" ref="X11:X20">IF(V11&lt;&gt;0,V11/W11,"")</f>
        <v>8.363285814442627</v>
      </c>
    </row>
    <row r="12" spans="1:24" s="29" customFormat="1" ht="22.5" customHeight="1">
      <c r="A12" s="85">
        <v>2</v>
      </c>
      <c r="B12" s="55"/>
      <c r="C12" s="14" t="s">
        <v>1</v>
      </c>
      <c r="D12" s="15">
        <v>38800</v>
      </c>
      <c r="E12" s="83" t="s">
        <v>23</v>
      </c>
      <c r="F12" s="83" t="s">
        <v>22</v>
      </c>
      <c r="G12" s="16">
        <v>58</v>
      </c>
      <c r="H12" s="17">
        <v>5</v>
      </c>
      <c r="I12" s="17">
        <v>14</v>
      </c>
      <c r="J12" s="18">
        <v>291</v>
      </c>
      <c r="K12" s="19">
        <v>41</v>
      </c>
      <c r="L12" s="18">
        <v>185</v>
      </c>
      <c r="M12" s="19">
        <v>31</v>
      </c>
      <c r="N12" s="18">
        <v>130</v>
      </c>
      <c r="O12" s="19">
        <v>19</v>
      </c>
      <c r="P12" s="20">
        <f aca="true" t="shared" si="3" ref="P12:Q15">J12+L12+N12</f>
        <v>606</v>
      </c>
      <c r="Q12" s="21">
        <f t="shared" si="3"/>
        <v>91</v>
      </c>
      <c r="R12" s="22">
        <f t="shared" si="0"/>
        <v>18.2</v>
      </c>
      <c r="S12" s="23">
        <f t="shared" si="1"/>
        <v>6.65934065934066</v>
      </c>
      <c r="T12" s="18">
        <v>648</v>
      </c>
      <c r="U12" s="24">
        <f>IF(T12&lt;&gt;0,-(T12-P12)/T12,"")</f>
        <v>-0.06481481481481481</v>
      </c>
      <c r="V12" s="89">
        <f>350945.5+222517.5+139156.5+40897.5+38142.5+25481.5+16036.5+2540+5715.5+4760+5176+3952+1523+606</f>
        <v>857450</v>
      </c>
      <c r="W12" s="90">
        <f>46256+31606+20219+8293+8608+6050+3760+524+1828+885+1287+758+233+91</f>
        <v>130398</v>
      </c>
      <c r="X12" s="26">
        <f t="shared" si="2"/>
        <v>6.5756376631543425</v>
      </c>
    </row>
    <row r="13" spans="1:24" s="29" customFormat="1" ht="22.5" customHeight="1">
      <c r="A13" s="85">
        <v>3</v>
      </c>
      <c r="B13" s="55"/>
      <c r="C13" s="14" t="s">
        <v>30</v>
      </c>
      <c r="D13" s="15">
        <v>38793</v>
      </c>
      <c r="E13" s="83" t="s">
        <v>23</v>
      </c>
      <c r="F13" s="83" t="s">
        <v>31</v>
      </c>
      <c r="G13" s="16">
        <v>71</v>
      </c>
      <c r="H13" s="17">
        <v>3</v>
      </c>
      <c r="I13" s="17">
        <v>13</v>
      </c>
      <c r="J13" s="18">
        <v>40</v>
      </c>
      <c r="K13" s="19">
        <v>8</v>
      </c>
      <c r="L13" s="18">
        <v>241</v>
      </c>
      <c r="M13" s="19">
        <v>38</v>
      </c>
      <c r="N13" s="18">
        <v>185</v>
      </c>
      <c r="O13" s="19">
        <v>34</v>
      </c>
      <c r="P13" s="20">
        <f t="shared" si="3"/>
        <v>466</v>
      </c>
      <c r="Q13" s="21">
        <f t="shared" si="3"/>
        <v>80</v>
      </c>
      <c r="R13" s="22">
        <f t="shared" si="0"/>
        <v>26.666666666666668</v>
      </c>
      <c r="S13" s="23">
        <f t="shared" si="1"/>
        <v>5.825</v>
      </c>
      <c r="T13" s="18">
        <v>85</v>
      </c>
      <c r="U13" s="24">
        <f>IF(T13&lt;&gt;0,-(T13-P13)/T13,"")</f>
        <v>4.482352941176471</v>
      </c>
      <c r="V13" s="89">
        <f>139188.5+65126.5+15320+6439+3617+3772+4116+209.5+299+80+130+145+466</f>
        <v>238908.5</v>
      </c>
      <c r="W13" s="90">
        <f>20151+10232+2945+1343+1021+739+717+69+58+16+26+29+80</f>
        <v>37426</v>
      </c>
      <c r="X13" s="26">
        <f t="shared" si="2"/>
        <v>6.383490087105221</v>
      </c>
    </row>
    <row r="14" spans="1:24" s="29" customFormat="1" ht="22.5" customHeight="1">
      <c r="A14" s="85">
        <v>4</v>
      </c>
      <c r="B14" s="55"/>
      <c r="C14" s="14" t="s">
        <v>28</v>
      </c>
      <c r="D14" s="15">
        <v>38793</v>
      </c>
      <c r="E14" s="83" t="s">
        <v>23</v>
      </c>
      <c r="F14" s="83" t="s">
        <v>29</v>
      </c>
      <c r="G14" s="16">
        <v>2</v>
      </c>
      <c r="H14" s="17">
        <v>1</v>
      </c>
      <c r="I14" s="17">
        <v>10</v>
      </c>
      <c r="J14" s="18">
        <v>0</v>
      </c>
      <c r="K14" s="19">
        <v>0</v>
      </c>
      <c r="L14" s="18">
        <v>0</v>
      </c>
      <c r="M14" s="19">
        <v>0</v>
      </c>
      <c r="N14" s="18">
        <v>33</v>
      </c>
      <c r="O14" s="19">
        <v>6</v>
      </c>
      <c r="P14" s="20">
        <f t="shared" si="3"/>
        <v>33</v>
      </c>
      <c r="Q14" s="21">
        <f t="shared" si="3"/>
        <v>6</v>
      </c>
      <c r="R14" s="93">
        <f t="shared" si="0"/>
        <v>6</v>
      </c>
      <c r="S14" s="94">
        <f t="shared" si="1"/>
        <v>5.5</v>
      </c>
      <c r="T14" s="18">
        <v>350</v>
      </c>
      <c r="U14" s="24">
        <f>IF(T14&lt;&gt;0,-(T14-P14)/T14,"")</f>
        <v>-0.9057142857142857</v>
      </c>
      <c r="V14" s="89">
        <f>21147.5+3690+1708+783+1453+1727.5+1306.5+559+33</f>
        <v>32407.5</v>
      </c>
      <c r="W14" s="90">
        <f>2248+452+253+99+248+260+197+81+6</f>
        <v>3844</v>
      </c>
      <c r="X14" s="26">
        <f t="shared" si="2"/>
        <v>8.43067117585848</v>
      </c>
    </row>
    <row r="15" spans="1:24" s="29" customFormat="1" ht="22.5" customHeight="1">
      <c r="A15" s="85">
        <v>5</v>
      </c>
      <c r="B15" s="55"/>
      <c r="C15" s="14" t="s">
        <v>32</v>
      </c>
      <c r="D15" s="15">
        <v>38639</v>
      </c>
      <c r="E15" s="83" t="s">
        <v>23</v>
      </c>
      <c r="F15" s="83" t="s">
        <v>33</v>
      </c>
      <c r="G15" s="16">
        <v>4</v>
      </c>
      <c r="H15" s="17">
        <v>2</v>
      </c>
      <c r="I15" s="17">
        <v>12</v>
      </c>
      <c r="J15" s="18">
        <v>63</v>
      </c>
      <c r="K15" s="19">
        <v>9</v>
      </c>
      <c r="L15" s="18">
        <v>89</v>
      </c>
      <c r="M15" s="19">
        <v>12</v>
      </c>
      <c r="N15" s="18">
        <v>147</v>
      </c>
      <c r="O15" s="19">
        <v>20</v>
      </c>
      <c r="P15" s="20">
        <f t="shared" si="3"/>
        <v>299</v>
      </c>
      <c r="Q15" s="21">
        <f t="shared" si="3"/>
        <v>41</v>
      </c>
      <c r="R15" s="93">
        <f t="shared" si="0"/>
        <v>20.5</v>
      </c>
      <c r="S15" s="94">
        <f t="shared" si="1"/>
        <v>7.2926829268292686</v>
      </c>
      <c r="T15" s="18">
        <v>63</v>
      </c>
      <c r="U15" s="24">
        <f>IF(T15&lt;&gt;0,-(T15-P15)/T15,"")</f>
        <v>3.746031746031746</v>
      </c>
      <c r="V15" s="18">
        <f>26531.5+2407.5+2376+63+299</f>
        <v>31677</v>
      </c>
      <c r="W15" s="25">
        <f>3749+578+792+9+41</f>
        <v>5169</v>
      </c>
      <c r="X15" s="95">
        <f t="shared" si="2"/>
        <v>6.128264654672083</v>
      </c>
    </row>
    <row r="16" spans="1:24" s="29" customFormat="1" ht="22.5" customHeight="1">
      <c r="A16" s="85">
        <v>6</v>
      </c>
      <c r="B16" s="55"/>
      <c r="C16" s="14"/>
      <c r="D16" s="15"/>
      <c r="E16" s="83"/>
      <c r="F16" s="83"/>
      <c r="G16" s="16"/>
      <c r="H16" s="17"/>
      <c r="I16" s="17"/>
      <c r="J16" s="18"/>
      <c r="K16" s="19"/>
      <c r="L16" s="18"/>
      <c r="M16" s="19"/>
      <c r="N16" s="18"/>
      <c r="O16" s="19"/>
      <c r="P16" s="20"/>
      <c r="Q16" s="21"/>
      <c r="R16" s="22">
        <f t="shared" si="0"/>
      </c>
      <c r="S16" s="23">
        <f t="shared" si="1"/>
      </c>
      <c r="T16" s="18"/>
      <c r="U16" s="24"/>
      <c r="V16" s="18"/>
      <c r="W16" s="25"/>
      <c r="X16" s="26">
        <f t="shared" si="2"/>
      </c>
    </row>
    <row r="17" spans="1:24" s="29" customFormat="1" ht="22.5" customHeight="1">
      <c r="A17" s="85">
        <v>7</v>
      </c>
      <c r="B17" s="55"/>
      <c r="C17" s="14"/>
      <c r="D17" s="15"/>
      <c r="E17" s="83"/>
      <c r="F17" s="83"/>
      <c r="G17" s="16"/>
      <c r="H17" s="17"/>
      <c r="I17" s="17"/>
      <c r="J17" s="18"/>
      <c r="K17" s="19"/>
      <c r="L17" s="18"/>
      <c r="M17" s="19"/>
      <c r="N17" s="18"/>
      <c r="O17" s="19"/>
      <c r="P17" s="20"/>
      <c r="Q17" s="21"/>
      <c r="R17" s="22">
        <f t="shared" si="0"/>
      </c>
      <c r="S17" s="23">
        <f t="shared" si="1"/>
      </c>
      <c r="T17" s="18"/>
      <c r="U17" s="24"/>
      <c r="V17" s="18"/>
      <c r="W17" s="25"/>
      <c r="X17" s="26">
        <f t="shared" si="2"/>
      </c>
    </row>
    <row r="18" spans="1:24" s="29" customFormat="1" ht="22.5" customHeight="1">
      <c r="A18" s="85">
        <v>8</v>
      </c>
      <c r="B18" s="55"/>
      <c r="C18" s="14"/>
      <c r="D18" s="15"/>
      <c r="E18" s="83"/>
      <c r="F18" s="83"/>
      <c r="G18" s="16"/>
      <c r="H18" s="17"/>
      <c r="I18" s="17"/>
      <c r="J18" s="18"/>
      <c r="K18" s="19"/>
      <c r="L18" s="18"/>
      <c r="M18" s="19"/>
      <c r="N18" s="18"/>
      <c r="O18" s="19"/>
      <c r="P18" s="20"/>
      <c r="Q18" s="21"/>
      <c r="R18" s="22">
        <f t="shared" si="0"/>
      </c>
      <c r="S18" s="23">
        <f t="shared" si="1"/>
      </c>
      <c r="T18" s="18"/>
      <c r="U18" s="24"/>
      <c r="V18" s="18"/>
      <c r="W18" s="25"/>
      <c r="X18" s="26">
        <f t="shared" si="2"/>
      </c>
    </row>
    <row r="19" spans="1:24" s="29" customFormat="1" ht="22.5" customHeight="1">
      <c r="A19" s="85">
        <v>9</v>
      </c>
      <c r="B19" s="55"/>
      <c r="C19" s="14"/>
      <c r="D19" s="15"/>
      <c r="E19" s="83"/>
      <c r="F19" s="83"/>
      <c r="G19" s="16"/>
      <c r="H19" s="17"/>
      <c r="I19" s="17"/>
      <c r="J19" s="18"/>
      <c r="K19" s="19"/>
      <c r="L19" s="18"/>
      <c r="M19" s="19"/>
      <c r="N19" s="18"/>
      <c r="O19" s="19"/>
      <c r="P19" s="20"/>
      <c r="Q19" s="21"/>
      <c r="R19" s="22">
        <f t="shared" si="0"/>
      </c>
      <c r="S19" s="23">
        <f t="shared" si="1"/>
      </c>
      <c r="T19" s="18"/>
      <c r="U19" s="24"/>
      <c r="V19" s="18"/>
      <c r="W19" s="25"/>
      <c r="X19" s="26">
        <f t="shared" si="2"/>
      </c>
    </row>
    <row r="20" spans="1:24" s="29" customFormat="1" ht="22.5" customHeight="1" thickBot="1">
      <c r="A20" s="85">
        <v>10</v>
      </c>
      <c r="B20" s="81"/>
      <c r="C20" s="82"/>
      <c r="D20" s="69"/>
      <c r="E20" s="84"/>
      <c r="F20" s="84"/>
      <c r="G20" s="70"/>
      <c r="H20" s="71"/>
      <c r="I20" s="70"/>
      <c r="J20" s="72"/>
      <c r="K20" s="73"/>
      <c r="L20" s="72"/>
      <c r="M20" s="73"/>
      <c r="N20" s="72"/>
      <c r="O20" s="73"/>
      <c r="P20" s="74"/>
      <c r="Q20" s="75"/>
      <c r="R20" s="76">
        <f t="shared" si="0"/>
      </c>
      <c r="S20" s="77">
        <f t="shared" si="1"/>
      </c>
      <c r="T20" s="72"/>
      <c r="U20" s="78"/>
      <c r="V20" s="72"/>
      <c r="W20" s="79"/>
      <c r="X20" s="80">
        <f t="shared" si="2"/>
      </c>
    </row>
    <row r="21" spans="2:3" ht="6" customHeight="1" thickBot="1">
      <c r="B21" s="1"/>
      <c r="C21" s="1"/>
    </row>
    <row r="22" spans="1:24" s="29" customFormat="1" ht="22.5" customHeight="1" thickBot="1">
      <c r="A22" s="27"/>
      <c r="B22" s="86" t="s">
        <v>18</v>
      </c>
      <c r="C22" s="87"/>
      <c r="D22" s="87"/>
      <c r="E22" s="88"/>
      <c r="F22" s="88"/>
      <c r="G22" s="50">
        <f>SUM(G11:G20)</f>
        <v>190</v>
      </c>
      <c r="H22" s="50">
        <f>SUM(H11:H20)</f>
        <v>68</v>
      </c>
      <c r="I22" s="49"/>
      <c r="J22" s="44"/>
      <c r="K22" s="45"/>
      <c r="L22" s="44"/>
      <c r="M22" s="45"/>
      <c r="N22" s="44"/>
      <c r="O22" s="45"/>
      <c r="P22" s="52">
        <f>SUM(P11:P20)</f>
        <v>37190.5</v>
      </c>
      <c r="Q22" s="53">
        <f>SUM(Q11:Q20)</f>
        <v>4497</v>
      </c>
      <c r="R22" s="51"/>
      <c r="S22" s="46"/>
      <c r="T22" s="44"/>
      <c r="U22" s="47"/>
      <c r="V22" s="52">
        <f>SUM(V11:V20)</f>
        <v>1196229.5</v>
      </c>
      <c r="W22" s="53">
        <f>SUM(W11:W20)</f>
        <v>181116</v>
      </c>
      <c r="X22" s="4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28"/>
    </row>
    <row r="44" ht="12.75" customHeight="1">
      <c r="D44" s="2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C9:C10"/>
    <mergeCell ref="D9:D10"/>
    <mergeCell ref="E9:E10"/>
    <mergeCell ref="G9:G10"/>
    <mergeCell ref="F9:F10"/>
    <mergeCell ref="V9:X9"/>
    <mergeCell ref="H9:H10"/>
    <mergeCell ref="I9:I10"/>
    <mergeCell ref="J9:K9"/>
    <mergeCell ref="L9:M9"/>
    <mergeCell ref="N9:O9"/>
    <mergeCell ref="P9:S9"/>
    <mergeCell ref="T9:U9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2006-04-10T12:01:29Z</cp:lastPrinted>
  <dcterms:created xsi:type="dcterms:W3CDTF">2006-03-27T14:17:33Z</dcterms:created>
  <dcterms:modified xsi:type="dcterms:W3CDTF">2006-06-26T13:10:21Z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