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Haftalık'!$A$1:$L$19</definedName>
  </definedNames>
  <calcPr fullCalcOnLoad="1"/>
</workbook>
</file>

<file path=xl/sharedStrings.xml><?xml version="1.0" encoding="utf-8"?>
<sst xmlns="http://schemas.openxmlformats.org/spreadsheetml/2006/main" count="43" uniqueCount="36">
  <si>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</si>
  <si>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</si>
  <si>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</si>
  <si>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</si>
  <si>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</si>
  <si>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</si>
  <si>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</si>
  <si>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</si>
  <si>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</si>
  <si>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</si>
  <si>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</si>
  <si>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</si>
  <si>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</si>
  <si>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BU HAFTA</t>
  </si>
  <si>
    <t>-</t>
  </si>
  <si>
    <t>ORT. BİLET (YTL)</t>
  </si>
  <si>
    <t>SALON BAŞINA SEY.</t>
  </si>
  <si>
    <t>MARS PROD.</t>
  </si>
  <si>
    <t>EVERYONE'S HERO</t>
  </si>
  <si>
    <t>TİGLON</t>
  </si>
  <si>
    <t>BİR İHTİMAL DAHA VAR</t>
  </si>
  <si>
    <t>CINEMEDYA - ESEK F.</t>
  </si>
  <si>
    <t>SHERRYBABY</t>
  </si>
  <si>
    <t>MISTRESS OF SPICES</t>
  </si>
  <si>
    <t>LİMON</t>
  </si>
  <si>
    <t>CURSE OF THE GOLDEN FLOWER, THE</t>
  </si>
  <si>
    <t>PAN'S LABYRINTH</t>
  </si>
  <si>
    <t>WILD BUNCH</t>
  </si>
  <si>
    <t>GRBAVICA</t>
  </si>
  <si>
    <t>İRFAN FİLM</t>
  </si>
  <si>
    <t>WIND THAT SHAKES THE BARLEY, THE</t>
  </si>
  <si>
    <t>PATHE</t>
  </si>
  <si>
    <t>HOWL'S MOVING CASTLE</t>
  </si>
  <si>
    <t>RENAISSANCE</t>
  </si>
  <si>
    <t>2007 / 17</t>
  </si>
  <si>
    <t>20 - 26 Nisan 2007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</si>
</sst>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7729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6200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23925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48.28125" style="9" customWidth="1"/>
    <col min="3" max="3" width="12.57421875" style="9" bestFit="1" customWidth="1"/>
    <col min="4" max="4" width="27.42187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9"/>
      <c r="N2" s="12" t="s">
        <v>9</v>
      </c>
      <c r="O2" s="57" t="s">
        <v>34</v>
      </c>
      <c r="P2" s="58"/>
    </row>
    <row r="3" spans="1:16" ht="18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9"/>
      <c r="N3" s="61" t="s">
        <v>35</v>
      </c>
      <c r="O3" s="62"/>
      <c r="P3" s="63"/>
    </row>
    <row r="4" spans="1:16" ht="18" customHeight="1" thickBot="1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9"/>
      <c r="N4" s="30" t="s">
        <v>8</v>
      </c>
      <c r="O4" s="59" t="s">
        <v>11</v>
      </c>
      <c r="P4" s="60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53" t="s">
        <v>13</v>
      </c>
      <c r="H6" s="53"/>
      <c r="I6" s="53"/>
      <c r="J6" s="53"/>
      <c r="K6" s="53"/>
      <c r="L6" s="53"/>
      <c r="M6" s="36"/>
      <c r="N6" s="53" t="s">
        <v>6</v>
      </c>
      <c r="O6" s="54"/>
      <c r="P6" s="54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16</v>
      </c>
      <c r="L7" s="47" t="s">
        <v>15</v>
      </c>
      <c r="M7" s="48"/>
      <c r="N7" s="47" t="s">
        <v>5</v>
      </c>
      <c r="O7" s="47" t="s">
        <v>10</v>
      </c>
      <c r="P7" s="47" t="s">
        <v>15</v>
      </c>
      <c r="Q7" s="39"/>
    </row>
    <row r="8" spans="1:17" s="24" customFormat="1" ht="24.75" customHeight="1">
      <c r="A8" s="23">
        <v>1</v>
      </c>
      <c r="B8" s="49" t="s">
        <v>26</v>
      </c>
      <c r="C8" s="3">
        <v>39178</v>
      </c>
      <c r="D8" s="2" t="s">
        <v>27</v>
      </c>
      <c r="E8" s="4">
        <v>43</v>
      </c>
      <c r="F8" s="38"/>
      <c r="G8" s="41">
        <v>39</v>
      </c>
      <c r="H8" s="41">
        <v>3</v>
      </c>
      <c r="I8" s="42">
        <v>10255</v>
      </c>
      <c r="J8" s="43">
        <v>75988</v>
      </c>
      <c r="K8" s="44">
        <f aca="true" t="shared" si="0" ref="K8:K17">I8/G8</f>
        <v>262.94871794871796</v>
      </c>
      <c r="L8" s="52">
        <f aca="true" t="shared" si="1" ref="L8:L17">J8/I8</f>
        <v>7.409848854217455</v>
      </c>
      <c r="M8" s="45"/>
      <c r="N8" s="42">
        <f>37459+21078+10255</f>
        <v>68792</v>
      </c>
      <c r="O8" s="43">
        <f>334660+186251+75988</f>
        <v>596899</v>
      </c>
      <c r="P8" s="52">
        <f aca="true" t="shared" si="2" ref="P8:P17">O8/N8</f>
        <v>8.676866496104198</v>
      </c>
      <c r="Q8" s="40"/>
    </row>
    <row r="9" spans="1:17" s="24" customFormat="1" ht="24.75" customHeight="1">
      <c r="A9" s="23">
        <v>2</v>
      </c>
      <c r="B9" s="49" t="s">
        <v>18</v>
      </c>
      <c r="C9" s="3">
        <v>39094</v>
      </c>
      <c r="D9" s="2" t="s">
        <v>19</v>
      </c>
      <c r="E9" s="4">
        <v>42</v>
      </c>
      <c r="F9" s="38"/>
      <c r="G9" s="41">
        <v>15</v>
      </c>
      <c r="H9" s="41">
        <v>14</v>
      </c>
      <c r="I9" s="42">
        <v>1915</v>
      </c>
      <c r="J9" s="43">
        <v>8292</v>
      </c>
      <c r="K9" s="44">
        <f>I9/G9</f>
        <v>127.66666666666667</v>
      </c>
      <c r="L9" s="52">
        <f>J9/I9</f>
        <v>4.330026109660574</v>
      </c>
      <c r="M9" s="45"/>
      <c r="N9" s="42">
        <f>13983+14934+8576+5091+3923+2713+2832+1841+2655+2061+838+293+873+585+1915</f>
        <v>63113</v>
      </c>
      <c r="O9" s="43">
        <f>116992.5+114120.5+59552+32990+22575.5+13689.5+13072.5+9182.5+12776+9530.5+3684.5+1508.5+3567.5+3012.5+8292</f>
        <v>424546.5</v>
      </c>
      <c r="P9" s="52">
        <f>O9/N9</f>
        <v>6.726767860821067</v>
      </c>
      <c r="Q9" s="40"/>
    </row>
    <row r="10" spans="1:17" s="24" customFormat="1" ht="24.75" customHeight="1">
      <c r="A10" s="23">
        <v>3</v>
      </c>
      <c r="B10" s="1" t="s">
        <v>32</v>
      </c>
      <c r="C10" s="3">
        <v>38877</v>
      </c>
      <c r="D10" s="2" t="s">
        <v>27</v>
      </c>
      <c r="E10" s="4">
        <v>64</v>
      </c>
      <c r="F10" s="38"/>
      <c r="G10" s="41">
        <v>3</v>
      </c>
      <c r="H10" s="41">
        <v>36</v>
      </c>
      <c r="I10" s="42">
        <v>885</v>
      </c>
      <c r="J10" s="43">
        <v>3636.5</v>
      </c>
      <c r="K10" s="44">
        <f>I10/G10</f>
        <v>295</v>
      </c>
      <c r="L10" s="52">
        <f>J10/I10</f>
        <v>4.109039548022599</v>
      </c>
      <c r="M10" s="45"/>
      <c r="N10" s="42">
        <f>14426+9567+3182+3017+2315+1729+923+616+640+472+129+528+43+81+47+20+45+1220+34+161+225+329+168+228+966+413+62+16+140+285+239+1324+177+370+1604+885</f>
        <v>46626</v>
      </c>
      <c r="O10" s="43">
        <f>94169.5+63426.5+19841+16453.5+12618.5+9991+4741+3516+3356+2065.5+678+1792.5+320+299+194+83+215+3730+139+814+787+999+514+709+2925+1298+249+160+755+1105+914+5364.5+789.5+1580.5+6416+3636.5</f>
        <v>266645</v>
      </c>
      <c r="P10" s="52">
        <f>O10/N10</f>
        <v>5.7188049586067855</v>
      </c>
      <c r="Q10" s="40"/>
    </row>
    <row r="11" spans="1:17" s="24" customFormat="1" ht="24.75" customHeight="1">
      <c r="A11" s="23">
        <v>4</v>
      </c>
      <c r="B11" s="49" t="s">
        <v>25</v>
      </c>
      <c r="C11" s="3">
        <v>39164</v>
      </c>
      <c r="D11" s="2" t="s">
        <v>19</v>
      </c>
      <c r="E11" s="4">
        <v>40</v>
      </c>
      <c r="F11" s="38"/>
      <c r="G11" s="41">
        <v>5</v>
      </c>
      <c r="H11" s="41">
        <v>5</v>
      </c>
      <c r="I11" s="42">
        <v>585</v>
      </c>
      <c r="J11" s="43">
        <v>2838</v>
      </c>
      <c r="K11" s="44">
        <f t="shared" si="0"/>
        <v>117</v>
      </c>
      <c r="L11" s="52">
        <f t="shared" si="1"/>
        <v>4.851282051282051</v>
      </c>
      <c r="M11" s="45"/>
      <c r="N11" s="42">
        <f>15270+7788+3293+2489+585</f>
        <v>29425</v>
      </c>
      <c r="O11" s="43">
        <f>136863.5+71331.5+20806.5+12476.9+2838</f>
        <v>244316.4</v>
      </c>
      <c r="P11" s="52">
        <f t="shared" si="2"/>
        <v>8.303021240441801</v>
      </c>
      <c r="Q11" s="40"/>
    </row>
    <row r="12" spans="1:17" s="24" customFormat="1" ht="24.75" customHeight="1">
      <c r="A12" s="23">
        <v>5</v>
      </c>
      <c r="B12" s="49" t="s">
        <v>33</v>
      </c>
      <c r="C12" s="3">
        <v>39185</v>
      </c>
      <c r="D12" s="2" t="s">
        <v>19</v>
      </c>
      <c r="E12" s="4">
        <v>4</v>
      </c>
      <c r="F12" s="38"/>
      <c r="G12" s="41">
        <v>3</v>
      </c>
      <c r="H12" s="41">
        <v>2</v>
      </c>
      <c r="I12" s="42">
        <v>548</v>
      </c>
      <c r="J12" s="43">
        <v>3919</v>
      </c>
      <c r="K12" s="44">
        <f>I12/G12</f>
        <v>182.66666666666666</v>
      </c>
      <c r="L12" s="52">
        <f>J12/I12</f>
        <v>7.151459854014599</v>
      </c>
      <c r="M12" s="45"/>
      <c r="N12" s="42">
        <f>846+548</f>
        <v>1394</v>
      </c>
      <c r="O12" s="43">
        <f>6769.5+3919</f>
        <v>10688.5</v>
      </c>
      <c r="P12" s="52">
        <f>O12/N12</f>
        <v>7.667503586800574</v>
      </c>
      <c r="Q12" s="40"/>
    </row>
    <row r="13" spans="1:17" s="24" customFormat="1" ht="24.75" customHeight="1">
      <c r="A13" s="23">
        <v>6</v>
      </c>
      <c r="B13" s="1" t="s">
        <v>30</v>
      </c>
      <c r="C13" s="3">
        <v>39010</v>
      </c>
      <c r="D13" s="2" t="s">
        <v>31</v>
      </c>
      <c r="E13" s="4">
        <v>4</v>
      </c>
      <c r="F13" s="38"/>
      <c r="G13" s="41">
        <v>1</v>
      </c>
      <c r="H13" s="41">
        <v>24</v>
      </c>
      <c r="I13" s="42">
        <v>297</v>
      </c>
      <c r="J13" s="43">
        <v>1188</v>
      </c>
      <c r="K13" s="44">
        <f t="shared" si="0"/>
        <v>297</v>
      </c>
      <c r="L13" s="52">
        <f t="shared" si="1"/>
        <v>4</v>
      </c>
      <c r="M13" s="45"/>
      <c r="N13" s="42">
        <f>3239+2157+1429+524+500+1570+699+278+431+179+191+394+386+373+27+447+445+84+37+384+51+713+37+1133+297</f>
        <v>16005</v>
      </c>
      <c r="O13" s="43">
        <f>29917+16679+11125+3878+2666+4428+2241.5+1511+3063+970+820+1894+1723+1526+175+2339+1780+357.5+159+2083+351+2852+254+4558+1188</f>
        <v>98538</v>
      </c>
      <c r="P13" s="52">
        <f t="shared" si="2"/>
        <v>6.156701030927835</v>
      </c>
      <c r="Q13" s="40"/>
    </row>
    <row r="14" spans="1:17" s="24" customFormat="1" ht="24.75" customHeight="1">
      <c r="A14" s="23">
        <v>7</v>
      </c>
      <c r="B14" s="49" t="s">
        <v>22</v>
      </c>
      <c r="C14" s="3">
        <v>39157</v>
      </c>
      <c r="D14" s="2" t="s">
        <v>17</v>
      </c>
      <c r="E14" s="4">
        <v>1</v>
      </c>
      <c r="F14" s="38"/>
      <c r="G14" s="41">
        <v>1</v>
      </c>
      <c r="H14" s="41">
        <v>6</v>
      </c>
      <c r="I14" s="42">
        <v>173</v>
      </c>
      <c r="J14" s="43">
        <v>865</v>
      </c>
      <c r="K14" s="44">
        <f>I14/G14</f>
        <v>173</v>
      </c>
      <c r="L14" s="52">
        <f>J14/I14</f>
        <v>5</v>
      </c>
      <c r="M14" s="45"/>
      <c r="N14" s="42">
        <f>578+442+162+25+159+173</f>
        <v>1539</v>
      </c>
      <c r="O14" s="43">
        <f>4040+3088+878+292+795+865</f>
        <v>9958</v>
      </c>
      <c r="P14" s="52">
        <f>O14/N14</f>
        <v>6.47043534762833</v>
      </c>
      <c r="Q14" s="40"/>
    </row>
    <row r="15" spans="1:17" s="24" customFormat="1" ht="24.75" customHeight="1">
      <c r="A15" s="23">
        <v>8</v>
      </c>
      <c r="B15" s="1" t="s">
        <v>23</v>
      </c>
      <c r="C15" s="3">
        <v>39115</v>
      </c>
      <c r="D15" s="2" t="s">
        <v>24</v>
      </c>
      <c r="E15" s="4">
        <v>7</v>
      </c>
      <c r="F15" s="38"/>
      <c r="G15" s="41">
        <v>2</v>
      </c>
      <c r="H15" s="41">
        <v>11</v>
      </c>
      <c r="I15" s="42">
        <v>58</v>
      </c>
      <c r="J15" s="43">
        <v>211</v>
      </c>
      <c r="K15" s="44">
        <f t="shared" si="0"/>
        <v>29</v>
      </c>
      <c r="L15" s="52">
        <f t="shared" si="1"/>
        <v>3.6379310344827585</v>
      </c>
      <c r="M15" s="51"/>
      <c r="N15" s="42">
        <f>1861+315+483+453+199+125+780+688+532+250+58</f>
        <v>5744</v>
      </c>
      <c r="O15" s="43">
        <f>17653+2664+2547+3149.5+1301+782+4139+3319+2916+1353+211</f>
        <v>40034.5</v>
      </c>
      <c r="P15" s="52">
        <f t="shared" si="2"/>
        <v>6.969794568245125</v>
      </c>
      <c r="Q15" s="40"/>
    </row>
    <row r="16" spans="1:17" s="24" customFormat="1" ht="24.75" customHeight="1">
      <c r="A16" s="23">
        <v>9</v>
      </c>
      <c r="B16" s="49" t="s">
        <v>20</v>
      </c>
      <c r="C16" s="3">
        <v>39150</v>
      </c>
      <c r="D16" s="2" t="s">
        <v>21</v>
      </c>
      <c r="E16" s="4">
        <v>100</v>
      </c>
      <c r="F16" s="38"/>
      <c r="G16" s="41">
        <v>2</v>
      </c>
      <c r="H16" s="41">
        <v>7</v>
      </c>
      <c r="I16" s="42">
        <v>56</v>
      </c>
      <c r="J16" s="43">
        <v>224</v>
      </c>
      <c r="K16" s="44">
        <f>I16/G16</f>
        <v>28</v>
      </c>
      <c r="L16" s="52">
        <f>J16/I16</f>
        <v>4</v>
      </c>
      <c r="M16" s="45"/>
      <c r="N16" s="42">
        <f>30032+8139+2146+874+367+232+56</f>
        <v>41846</v>
      </c>
      <c r="O16" s="43">
        <f>221689.5+60473+12914+3842.4+1749+1296+224</f>
        <v>302187.9</v>
      </c>
      <c r="P16" s="52">
        <f>O16/N16</f>
        <v>7.221428571428572</v>
      </c>
      <c r="Q16" s="40"/>
    </row>
    <row r="17" spans="1:17" s="24" customFormat="1" ht="24.75" customHeight="1">
      <c r="A17" s="23">
        <v>10</v>
      </c>
      <c r="B17" s="49" t="s">
        <v>28</v>
      </c>
      <c r="C17" s="3">
        <v>39178</v>
      </c>
      <c r="D17" s="2" t="s">
        <v>29</v>
      </c>
      <c r="E17" s="4">
        <v>2</v>
      </c>
      <c r="F17" s="38"/>
      <c r="G17" s="41">
        <v>1</v>
      </c>
      <c r="H17" s="41">
        <v>3</v>
      </c>
      <c r="I17" s="42">
        <v>47</v>
      </c>
      <c r="J17" s="43">
        <v>454</v>
      </c>
      <c r="K17" s="44">
        <f t="shared" si="0"/>
        <v>47</v>
      </c>
      <c r="L17" s="52">
        <f t="shared" si="1"/>
        <v>9.659574468085106</v>
      </c>
      <c r="M17" s="45"/>
      <c r="N17" s="42">
        <f>445+262+47</f>
        <v>754</v>
      </c>
      <c r="O17" s="43">
        <f>3994+2334+454</f>
        <v>6782</v>
      </c>
      <c r="P17" s="52">
        <f t="shared" si="2"/>
        <v>8.994694960212202</v>
      </c>
      <c r="Q17" s="40"/>
    </row>
    <row r="18" spans="1:13" ht="6" customHeight="1" thickBot="1">
      <c r="A18" s="20"/>
      <c r="B18" s="13"/>
      <c r="C18" s="14"/>
      <c r="D18" s="15"/>
      <c r="E18" s="15"/>
      <c r="F18" s="15"/>
      <c r="G18" s="16"/>
      <c r="H18" s="16"/>
      <c r="I18" s="17"/>
      <c r="J18" s="18"/>
      <c r="K18" s="17"/>
      <c r="L18" s="18"/>
      <c r="M18" s="18"/>
    </row>
    <row r="19" spans="1:13" ht="20.25" customHeight="1" thickBot="1">
      <c r="A19" s="20"/>
      <c r="B19" s="55" t="s">
        <v>6</v>
      </c>
      <c r="C19" s="55"/>
      <c r="D19" s="55"/>
      <c r="E19" s="55"/>
      <c r="F19" s="31"/>
      <c r="G19" s="32">
        <f>SUM(G8:G17)</f>
        <v>72</v>
      </c>
      <c r="H19" s="32" t="s">
        <v>14</v>
      </c>
      <c r="I19" s="34">
        <f>SUM(I8:I17)</f>
        <v>14819</v>
      </c>
      <c r="J19" s="35">
        <f>SUM(J8:J17)</f>
        <v>97615.5</v>
      </c>
      <c r="K19" s="50">
        <f>I19/G19</f>
        <v>205.81944444444446</v>
      </c>
      <c r="L19" s="33">
        <f>J19/I19</f>
        <v>6.5871853701329375</v>
      </c>
      <c r="M19" s="10"/>
    </row>
  </sheetData>
  <mergeCells count="7">
    <mergeCell ref="N6:P6"/>
    <mergeCell ref="B19:E19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2007-04-27T14:49:30Z</dcterms:modified>
  <cp:category/>
  <cp:version/>
  <cp:contentType/>
  <cp:contentStatus/>
</cp:coreProperties>
</file>