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360" windowWidth="15480" windowHeight="11640" tabRatio="804" activeTab="0"/>
  </bookViews>
  <sheets>
    <sheet name="HS-44" sheetId="1" r:id="rId1"/>
    <sheet name="HS-43" sheetId="2" r:id="rId2"/>
    <sheet name="HS-42" sheetId="3" r:id="rId3"/>
    <sheet name="HS-41" sheetId="4" r:id="rId4"/>
    <sheet name="HS-40" sheetId="5" r:id="rId5"/>
    <sheet name="HS-38" sheetId="6" r:id="rId6"/>
    <sheet name="HS-35" sheetId="7" r:id="rId7"/>
    <sheet name="HS-34" sheetId="8" r:id="rId8"/>
    <sheet name="HS-33" sheetId="9" r:id="rId9"/>
  </sheets>
  <definedNames>
    <definedName name="_xlnm.Print_Area" localSheetId="8">'HS-33'!$A$1:$W$27</definedName>
    <definedName name="_xlnm.Print_Area" localSheetId="7">'HS-34'!$A$1:$W$28</definedName>
    <definedName name="_xlnm.Print_Area" localSheetId="6">'HS-35'!$A$1:$W$28</definedName>
    <definedName name="_xlnm.Print_Area" localSheetId="5">'HS-38'!$A$1:$W$28</definedName>
    <definedName name="_xlnm.Print_Area" localSheetId="4">'HS-40'!$A$1:$W$27</definedName>
    <definedName name="_xlnm.Print_Area" localSheetId="3">'HS-41'!$A$1:$W$26</definedName>
    <definedName name="_xlnm.Print_Area" localSheetId="2">'HS-42'!$A$1:$W$24</definedName>
    <definedName name="_xlnm.Print_Area" localSheetId="1">'HS-43'!$A$1:$W$23</definedName>
    <definedName name="_xlnm.Print_Area" localSheetId="0">'HS-44'!$A$1:$W$22</definedName>
  </definedNames>
  <calcPr fullCalcOnLoad="1"/>
</workbook>
</file>

<file path=xl/sharedStrings.xml><?xml version="1.0" encoding="utf-8"?>
<sst xmlns="http://schemas.openxmlformats.org/spreadsheetml/2006/main" count="564" uniqueCount="74">
  <si>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</si>
  <si>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</si>
  <si>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</si>
  <si>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</si>
  <si>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</si>
  <si>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</si>
  <si>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</si>
  <si>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</si>
  <si>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</si>
  <si>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</si>
  <si>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</si>
  <si>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</si>
  <si>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TOTAL</t>
  </si>
  <si>
    <t>Title</t>
  </si>
  <si>
    <t>Last Weekend</t>
  </si>
  <si>
    <t>Cumulative</t>
  </si>
  <si>
    <t>Scr.Avg.
(Adm.)</t>
  </si>
  <si>
    <t>Avg.
Ticket</t>
  </si>
  <si>
    <t>.</t>
  </si>
  <si>
    <t>Company</t>
  </si>
  <si>
    <t>WILD BUNCH</t>
  </si>
  <si>
    <t>SCENES OF A SEXUAL NATURE</t>
  </si>
  <si>
    <t>BIR FILM</t>
  </si>
  <si>
    <t>THE WORKS</t>
  </si>
  <si>
    <t>SEEDS OF DEATH</t>
  </si>
  <si>
    <t>GAUMONT</t>
  </si>
  <si>
    <t>DEAD IN 3 DAYS</t>
  </si>
  <si>
    <t>DREAMACHINE</t>
  </si>
  <si>
    <t>GOODBYE BAFANA</t>
  </si>
  <si>
    <t>PAN'S LABYRINTH</t>
  </si>
  <si>
    <t>HOST, THE</t>
  </si>
  <si>
    <t>CINECLICK</t>
  </si>
  <si>
    <t>IMPY'S ISLAND</t>
  </si>
  <si>
    <t>TIGLON</t>
  </si>
  <si>
    <t>TALES FROM EARTHSEA</t>
  </si>
  <si>
    <t>CASHBACK</t>
  </si>
  <si>
    <t>A.E. FILM</t>
  </si>
  <si>
    <t>SHERRYBABY</t>
  </si>
  <si>
    <t>MARS</t>
  </si>
  <si>
    <t>CALL ME ELISABETH</t>
  </si>
  <si>
    <t>PYRAMIDE</t>
  </si>
  <si>
    <t>OUTLAW</t>
  </si>
  <si>
    <t>QUEEN, THE</t>
  </si>
  <si>
    <t>SLEEPING DOGS LIE</t>
  </si>
  <si>
    <t>DEATH OF A PRESIDENT</t>
  </si>
  <si>
    <t>Filmin Adı</t>
  </si>
  <si>
    <t>Vizyon Tarihi</t>
  </si>
  <si>
    <t>Dağıtımcı</t>
  </si>
  <si>
    <t>Şirket</t>
  </si>
  <si>
    <t>Kopya Adedi</t>
  </si>
  <si>
    <t>Salon Adedi</t>
  </si>
  <si>
    <t>Hafta</t>
  </si>
  <si>
    <t>Cuma</t>
  </si>
  <si>
    <t>Cumartesi</t>
  </si>
  <si>
    <t>Pazar</t>
  </si>
  <si>
    <t>Hasılat</t>
  </si>
  <si>
    <t>Seyirci</t>
  </si>
  <si>
    <t>Haftasonu Toplam</t>
  </si>
  <si>
    <t>Salon Ort.</t>
  </si>
  <si>
    <t>Bilet Fiyatı Ort.</t>
  </si>
  <si>
    <t>Geçen Haftasonu</t>
  </si>
  <si>
    <t>Değişim</t>
  </si>
  <si>
    <t>Toplam</t>
  </si>
  <si>
    <t>BECOMING JANE</t>
  </si>
  <si>
    <t>FREE ZONE</t>
  </si>
  <si>
    <t>INTERVIEW</t>
  </si>
  <si>
    <t>NAUSİCAA: VALLEY OF THE WIND</t>
  </si>
  <si>
    <t>EVENING</t>
  </si>
  <si>
    <t>PERSEPOLIS</t>
  </si>
  <si>
    <t>CELLULOID</t>
  </si>
  <si>
    <t>BREATH</t>
  </si>
  <si>
    <t>AD LIB NIGHT</t>
  </si>
  <si>
    <t>EVERYONE'S HERO</t>
  </si>
  <si>
    <t>CURSE OF THE GOLDEN FLOWER</t>
  </si>
</sst>
</file>

<file path=xl/styles.xml><?xml version="1.0" encoding="utf-8"?>
<styleSheet xmlns="http://schemas.openxmlformats.org/spreadsheetml/2006/main">
  <numFmts count="4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_-* #,##0.0\ _T_L_-;\-* #,##0.0\ _T_L_-;_-* &quot;-&quot;??\ _T_L_-;_-@_-"/>
    <numFmt numFmtId="181" formatCode="_-* #,##0\ _T_L_-;\-* #,##0\ _T_L_-;_-* &quot;-&quot;??\ _T_L_-;_-@_-"/>
    <numFmt numFmtId="182" formatCode="[$-41F]dd\ mmmm\ yyyy\ dddd"/>
    <numFmt numFmtId="183" formatCode="[$-41F]d\ mmmm\ yy;@"/>
    <numFmt numFmtId="184" formatCode="mm/dd/yy"/>
    <numFmt numFmtId="185" formatCode="#,##0.00\ "/>
    <numFmt numFmtId="186" formatCode="_(* #,##0_);_(* \(#,##0\);_(* &quot;-&quot;??_);_(@_)"/>
    <numFmt numFmtId="187" formatCode="\%\ 0\ "/>
    <numFmt numFmtId="188" formatCode="#,##0\ "/>
    <numFmt numFmtId="189" formatCode="\%\ 0"/>
    <numFmt numFmtId="190" formatCode="dd/mm/yy"/>
    <numFmt numFmtId="191" formatCode="#,##0.00\ \ "/>
    <numFmt numFmtId="192" formatCode="0\ %\ "/>
    <numFmt numFmtId="193" formatCode="0.00\ "/>
    <numFmt numFmtId="194" formatCode="dd/mm/yy;@"/>
    <numFmt numFmtId="195" formatCode="#,##0_-"/>
    <numFmt numFmtId="196" formatCode="#,##0\ \ "/>
    <numFmt numFmtId="197" formatCode="0.0"/>
    <numFmt numFmtId="198" formatCode="#,##0.00\ \ \ "/>
    <numFmt numFmtId="199" formatCode="\%0.00"/>
    <numFmt numFmtId="200" formatCode="#,##0.00\ _T_L"/>
    <numFmt numFmtId="201" formatCode="mmm/yyyy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40"/>
      <color indexed="9"/>
      <name val="Impact"/>
      <family val="2"/>
    </font>
    <font>
      <sz val="20"/>
      <color indexed="9"/>
      <name val="Impact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sz val="14"/>
      <name val="Arial"/>
      <family val="2"/>
    </font>
    <font>
      <b/>
      <sz val="14"/>
      <name val="Impact"/>
      <family val="2"/>
    </font>
    <font>
      <b/>
      <sz val="14"/>
      <name val="Arial"/>
      <family val="2"/>
    </font>
    <font>
      <b/>
      <sz val="12"/>
      <color indexed="9"/>
      <name val="Trebuchet MS"/>
      <family val="2"/>
    </font>
    <font>
      <sz val="12"/>
      <color indexed="9"/>
      <name val="Trebuchet MS"/>
      <family val="2"/>
    </font>
    <font>
      <sz val="12"/>
      <color indexed="9"/>
      <name val="Impact"/>
      <family val="2"/>
    </font>
    <font>
      <b/>
      <sz val="11"/>
      <name val="Century Gothic"/>
      <family val="2"/>
    </font>
    <font>
      <sz val="12"/>
      <name val="Impact"/>
      <family val="2"/>
    </font>
    <font>
      <b/>
      <sz val="14"/>
      <color indexed="18"/>
      <name val="Impact"/>
      <family val="2"/>
    </font>
    <font>
      <b/>
      <sz val="10"/>
      <name val="Arial Narrow"/>
      <family val="2"/>
    </font>
    <font>
      <sz val="40"/>
      <color indexed="9"/>
      <name val="Arial"/>
      <family val="2"/>
    </font>
    <font>
      <sz val="26"/>
      <color indexed="9"/>
      <name val="Impact"/>
      <family val="2"/>
    </font>
    <font>
      <sz val="16"/>
      <color indexed="9"/>
      <name val="Impact"/>
      <family val="2"/>
    </font>
    <font>
      <b/>
      <sz val="10"/>
      <color indexed="9"/>
      <name val="Arial Narrow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0"/>
    </font>
    <font>
      <sz val="20"/>
      <color indexed="57"/>
      <name val="GoudyLight"/>
      <family val="0"/>
    </font>
    <font>
      <sz val="12"/>
      <name val="Trebuchet MS"/>
      <family val="2"/>
    </font>
    <font>
      <b/>
      <sz val="12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193" fontId="8" fillId="0" borderId="0" xfId="0" applyNumberFormat="1" applyFont="1" applyAlignment="1" applyProtection="1">
      <alignment vertical="center"/>
      <protection locked="0"/>
    </xf>
    <xf numFmtId="188" fontId="15" fillId="0" borderId="0" xfId="0" applyNumberFormat="1" applyFont="1" applyFill="1" applyBorder="1" applyAlignment="1" applyProtection="1">
      <alignment horizontal="right" vertical="center"/>
      <protection/>
    </xf>
    <xf numFmtId="191" fontId="15" fillId="0" borderId="0" xfId="0" applyNumberFormat="1" applyFont="1" applyFill="1" applyBorder="1" applyAlignment="1" applyProtection="1">
      <alignment horizontal="right" vertical="center"/>
      <protection/>
    </xf>
    <xf numFmtId="188" fontId="5" fillId="0" borderId="0" xfId="0" applyNumberFormat="1" applyFont="1" applyFill="1" applyBorder="1" applyAlignment="1" applyProtection="1">
      <alignment horizontal="right" vertical="center"/>
      <protection/>
    </xf>
    <xf numFmtId="188" fontId="9" fillId="0" borderId="0" xfId="0" applyNumberFormat="1" applyFont="1" applyFill="1" applyBorder="1" applyAlignment="1" applyProtection="1">
      <alignment horizontal="right" vertical="center"/>
      <protection/>
    </xf>
    <xf numFmtId="191" fontId="16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190" fontId="5" fillId="0" borderId="0" xfId="0" applyNumberFormat="1" applyFont="1" applyFill="1" applyBorder="1" applyAlignment="1" applyProtection="1">
      <alignment horizontal="center" vertical="center"/>
      <protection/>
    </xf>
    <xf numFmtId="1" fontId="17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right" vertical="center"/>
      <protection locked="0"/>
    </xf>
    <xf numFmtId="0" fontId="17" fillId="0" borderId="1" xfId="0" applyFont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3" fontId="11" fillId="0" borderId="0" xfId="0" applyNumberFormat="1" applyFont="1" applyFill="1" applyBorder="1" applyAlignment="1" applyProtection="1">
      <alignment horizontal="center" vertical="center"/>
      <protection/>
    </xf>
    <xf numFmtId="188" fontId="11" fillId="0" borderId="0" xfId="0" applyNumberFormat="1" applyFont="1" applyFill="1" applyBorder="1" applyAlignment="1" applyProtection="1">
      <alignment horizontal="right" vertical="center"/>
      <protection/>
    </xf>
    <xf numFmtId="193" fontId="11" fillId="0" borderId="0" xfId="0" applyNumberFormat="1" applyFont="1" applyFill="1" applyBorder="1" applyAlignment="1" applyProtection="1">
      <alignment vertical="center"/>
      <protection/>
    </xf>
    <xf numFmtId="192" fontId="11" fillId="0" borderId="0" xfId="22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right" vertical="center"/>
      <protection/>
    </xf>
    <xf numFmtId="0" fontId="17" fillId="0" borderId="3" xfId="0" applyFont="1" applyFill="1" applyBorder="1" applyAlignment="1" applyProtection="1">
      <alignment horizontal="right" vertical="center"/>
      <protection/>
    </xf>
    <xf numFmtId="0" fontId="21" fillId="0" borderId="4" xfId="0" applyFont="1" applyBorder="1" applyAlignment="1" applyProtection="1">
      <alignment horizontal="center" vertical="center"/>
      <protection/>
    </xf>
    <xf numFmtId="190" fontId="8" fillId="0" borderId="0" xfId="0" applyNumberFormat="1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90" fontId="13" fillId="0" borderId="0" xfId="0" applyNumberFormat="1" applyFont="1" applyFill="1" applyBorder="1" applyAlignment="1" applyProtection="1">
      <alignment horizontal="center" vertical="center"/>
      <protection/>
    </xf>
    <xf numFmtId="3" fontId="22" fillId="2" borderId="5" xfId="0" applyNumberFormat="1" applyFont="1" applyFill="1" applyBorder="1" applyAlignment="1" applyProtection="1">
      <alignment horizontal="center" vertical="center"/>
      <protection/>
    </xf>
    <xf numFmtId="0" fontId="22" fillId="2" borderId="5" xfId="0" applyFont="1" applyFill="1" applyBorder="1" applyAlignment="1" applyProtection="1">
      <alignment horizontal="center" vertical="center"/>
      <protection/>
    </xf>
    <xf numFmtId="193" fontId="22" fillId="2" borderId="5" xfId="0" applyNumberFormat="1" applyFont="1" applyFill="1" applyBorder="1" applyAlignment="1" applyProtection="1">
      <alignment horizontal="center" vertical="center"/>
      <protection/>
    </xf>
    <xf numFmtId="192" fontId="22" fillId="2" borderId="5" xfId="22" applyNumberFormat="1" applyFont="1" applyFill="1" applyBorder="1" applyAlignment="1" applyProtection="1">
      <alignment horizontal="center" vertical="center"/>
      <protection/>
    </xf>
    <xf numFmtId="193" fontId="22" fillId="2" borderId="6" xfId="0" applyNumberFormat="1" applyFont="1" applyFill="1" applyBorder="1" applyAlignment="1" applyProtection="1">
      <alignment horizontal="center" vertical="center"/>
      <protection/>
    </xf>
    <xf numFmtId="0" fontId="22" fillId="2" borderId="7" xfId="0" applyFont="1" applyFill="1" applyBorder="1" applyAlignment="1" applyProtection="1">
      <alignment horizontal="center" vertical="center"/>
      <protection/>
    </xf>
    <xf numFmtId="43" fontId="5" fillId="0" borderId="0" xfId="15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191" fontId="22" fillId="2" borderId="5" xfId="0" applyNumberFormat="1" applyFont="1" applyFill="1" applyBorder="1" applyAlignment="1" applyProtection="1">
      <alignment horizontal="center" vertical="center"/>
      <protection/>
    </xf>
    <xf numFmtId="191" fontId="11" fillId="0" borderId="0" xfId="0" applyNumberFormat="1" applyFont="1" applyFill="1" applyBorder="1" applyAlignment="1" applyProtection="1">
      <alignment vertical="center"/>
      <protection/>
    </xf>
    <xf numFmtId="191" fontId="8" fillId="0" borderId="0" xfId="0" applyNumberFormat="1" applyFont="1" applyAlignment="1" applyProtection="1">
      <alignment vertical="center"/>
      <protection locked="0"/>
    </xf>
    <xf numFmtId="191" fontId="5" fillId="0" borderId="0" xfId="0" applyNumberFormat="1" applyFont="1" applyFill="1" applyBorder="1" applyAlignment="1" applyProtection="1">
      <alignment horizontal="right" vertical="center"/>
      <protection/>
    </xf>
    <xf numFmtId="191" fontId="10" fillId="0" borderId="0" xfId="0" applyNumberFormat="1" applyFont="1" applyFill="1" applyAlignment="1" applyProtection="1">
      <alignment vertical="center"/>
      <protection locked="0"/>
    </xf>
    <xf numFmtId="191" fontId="5" fillId="0" borderId="0" xfId="0" applyNumberFormat="1" applyFont="1" applyFill="1" applyBorder="1" applyAlignment="1" applyProtection="1">
      <alignment vertical="center"/>
      <protection locked="0"/>
    </xf>
    <xf numFmtId="191" fontId="11" fillId="0" borderId="0" xfId="0" applyNumberFormat="1" applyFont="1" applyFill="1" applyBorder="1" applyAlignment="1" applyProtection="1">
      <alignment horizontal="right" vertical="center"/>
      <protection/>
    </xf>
    <xf numFmtId="191" fontId="8" fillId="0" borderId="0" xfId="0" applyNumberFormat="1" applyFont="1" applyAlignment="1" applyProtection="1">
      <alignment horizontal="right" vertical="center"/>
      <protection locked="0"/>
    </xf>
    <xf numFmtId="188" fontId="22" fillId="2" borderId="5" xfId="0" applyNumberFormat="1" applyFont="1" applyFill="1" applyBorder="1" applyAlignment="1" applyProtection="1">
      <alignment horizontal="right" vertical="center"/>
      <protection/>
    </xf>
    <xf numFmtId="188" fontId="8" fillId="0" borderId="0" xfId="0" applyNumberFormat="1" applyFont="1" applyAlignment="1" applyProtection="1">
      <alignment horizontal="right" vertical="center"/>
      <protection locked="0"/>
    </xf>
    <xf numFmtId="188" fontId="5" fillId="0" borderId="0" xfId="0" applyNumberFormat="1" applyFont="1" applyFill="1" applyBorder="1" applyAlignment="1" applyProtection="1">
      <alignment horizontal="right" vertical="center"/>
      <protection locked="0"/>
    </xf>
    <xf numFmtId="193" fontId="5" fillId="0" borderId="0" xfId="0" applyNumberFormat="1" applyFont="1" applyFill="1" applyBorder="1" applyAlignment="1" applyProtection="1">
      <alignment vertical="center"/>
      <protection locked="0"/>
    </xf>
    <xf numFmtId="191" fontId="9" fillId="0" borderId="0" xfId="0" applyNumberFormat="1" applyFont="1" applyFill="1" applyBorder="1" applyAlignment="1" applyProtection="1">
      <alignment horizontal="right" vertical="center"/>
      <protection/>
    </xf>
    <xf numFmtId="188" fontId="9" fillId="0" borderId="0" xfId="0" applyNumberFormat="1" applyFont="1" applyFill="1" applyBorder="1" applyAlignment="1" applyProtection="1">
      <alignment horizontal="right" vertical="center"/>
      <protection locked="0"/>
    </xf>
    <xf numFmtId="188" fontId="10" fillId="0" borderId="0" xfId="0" applyNumberFormat="1" applyFont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191" fontId="14" fillId="0" borderId="8" xfId="0" applyNumberFormat="1" applyFont="1" applyBorder="1" applyAlignment="1" applyProtection="1">
      <alignment horizontal="center" vertical="center" wrapText="1"/>
      <protection/>
    </xf>
    <xf numFmtId="188" fontId="14" fillId="0" borderId="8" xfId="0" applyNumberFormat="1" applyFont="1" applyBorder="1" applyAlignment="1" applyProtection="1">
      <alignment horizontal="center" vertical="center" wrapText="1"/>
      <protection/>
    </xf>
    <xf numFmtId="191" fontId="14" fillId="0" borderId="8" xfId="0" applyNumberFormat="1" applyFont="1" applyFill="1" applyBorder="1" applyAlignment="1" applyProtection="1">
      <alignment horizontal="center" vertical="center" wrapText="1"/>
      <protection/>
    </xf>
    <xf numFmtId="188" fontId="14" fillId="0" borderId="8" xfId="0" applyNumberFormat="1" applyFont="1" applyFill="1" applyBorder="1" applyAlignment="1" applyProtection="1">
      <alignment horizontal="center" vertical="center" wrapText="1"/>
      <protection/>
    </xf>
    <xf numFmtId="193" fontId="14" fillId="0" borderId="8" xfId="0" applyNumberFormat="1" applyFont="1" applyFill="1" applyBorder="1" applyAlignment="1" applyProtection="1">
      <alignment horizontal="center" vertical="center" wrapText="1"/>
      <protection/>
    </xf>
    <xf numFmtId="0" fontId="14" fillId="0" borderId="8" xfId="0" applyFont="1" applyBorder="1" applyAlignment="1" applyProtection="1">
      <alignment horizontal="center" vertical="center" wrapText="1"/>
      <protection/>
    </xf>
    <xf numFmtId="193" fontId="14" fillId="0" borderId="9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>
      <alignment horizontal="left" vertical="center"/>
    </xf>
    <xf numFmtId="190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191" fontId="25" fillId="0" borderId="10" xfId="15" applyNumberFormat="1" applyFont="1" applyFill="1" applyBorder="1" applyAlignment="1">
      <alignment horizontal="right" vertical="center"/>
    </xf>
    <xf numFmtId="188" fontId="25" fillId="0" borderId="10" xfId="15" applyNumberFormat="1" applyFont="1" applyFill="1" applyBorder="1" applyAlignment="1">
      <alignment horizontal="right" vertical="center"/>
    </xf>
    <xf numFmtId="193" fontId="25" fillId="0" borderId="10" xfId="15" applyNumberFormat="1" applyFont="1" applyFill="1" applyBorder="1" applyAlignment="1">
      <alignment vertical="center"/>
    </xf>
    <xf numFmtId="192" fontId="25" fillId="0" borderId="10" xfId="22" applyNumberFormat="1" applyFont="1" applyFill="1" applyBorder="1" applyAlignment="1">
      <alignment vertical="center"/>
    </xf>
    <xf numFmtId="191" fontId="25" fillId="0" borderId="10" xfId="0" applyNumberFormat="1" applyFont="1" applyFill="1" applyBorder="1" applyAlignment="1">
      <alignment horizontal="right" vertical="center"/>
    </xf>
    <xf numFmtId="188" fontId="25" fillId="0" borderId="10" xfId="0" applyNumberFormat="1" applyFont="1" applyFill="1" applyBorder="1" applyAlignment="1">
      <alignment horizontal="right" vertical="center"/>
    </xf>
    <xf numFmtId="0" fontId="25" fillId="0" borderId="10" xfId="0" applyFont="1" applyFill="1" applyBorder="1" applyAlignment="1" applyProtection="1">
      <alignment horizontal="left" vertical="center"/>
      <protection locked="0"/>
    </xf>
    <xf numFmtId="190" fontId="25" fillId="0" borderId="10" xfId="0" applyNumberFormat="1" applyFont="1" applyFill="1" applyBorder="1" applyAlignment="1" applyProtection="1">
      <alignment horizontal="center" vertical="center"/>
      <protection locked="0"/>
    </xf>
    <xf numFmtId="190" fontId="25" fillId="0" borderId="10" xfId="0" applyNumberFormat="1" applyFont="1" applyFill="1" applyBorder="1" applyAlignment="1" applyProtection="1">
      <alignment horizontal="left" vertical="center"/>
      <protection locked="0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191" fontId="25" fillId="0" borderId="10" xfId="15" applyNumberFormat="1" applyFont="1" applyFill="1" applyBorder="1" applyAlignment="1" applyProtection="1">
      <alignment horizontal="right" vertical="center"/>
      <protection locked="0"/>
    </xf>
    <xf numFmtId="188" fontId="25" fillId="0" borderId="10" xfId="15" applyNumberFormat="1" applyFont="1" applyFill="1" applyBorder="1" applyAlignment="1" applyProtection="1">
      <alignment horizontal="right" vertical="center"/>
      <protection locked="0"/>
    </xf>
    <xf numFmtId="191" fontId="26" fillId="0" borderId="10" xfId="15" applyNumberFormat="1" applyFont="1" applyFill="1" applyBorder="1" applyAlignment="1" applyProtection="1">
      <alignment horizontal="right" vertical="center"/>
      <protection/>
    </xf>
    <xf numFmtId="188" fontId="26" fillId="0" borderId="10" xfId="15" applyNumberFormat="1" applyFont="1" applyFill="1" applyBorder="1" applyAlignment="1" applyProtection="1">
      <alignment horizontal="right" vertical="center"/>
      <protection/>
    </xf>
    <xf numFmtId="0" fontId="25" fillId="0" borderId="10" xfId="0" applyNumberFormat="1" applyFont="1" applyFill="1" applyBorder="1" applyAlignment="1" applyProtection="1">
      <alignment horizontal="left" vertical="center"/>
      <protection locked="0"/>
    </xf>
    <xf numFmtId="0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NumberFormat="1" applyFont="1" applyFill="1" applyBorder="1" applyAlignment="1">
      <alignment horizontal="left" vertical="center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 applyProtection="1">
      <alignment horizontal="left" vertical="center"/>
      <protection/>
    </xf>
    <xf numFmtId="190" fontId="25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 applyProtection="1">
      <alignment horizontal="center" vertical="center"/>
      <protection/>
    </xf>
    <xf numFmtId="0" fontId="25" fillId="0" borderId="10" xfId="21" applyFont="1" applyFill="1" applyBorder="1" applyAlignment="1" applyProtection="1">
      <alignment horizontal="left" vertical="center"/>
      <protection/>
    </xf>
    <xf numFmtId="190" fontId="25" fillId="0" borderId="10" xfId="21" applyNumberFormat="1" applyFont="1" applyFill="1" applyBorder="1" applyAlignment="1" applyProtection="1">
      <alignment horizontal="center" vertical="center"/>
      <protection/>
    </xf>
    <xf numFmtId="0" fontId="25" fillId="0" borderId="10" xfId="21" applyNumberFormat="1" applyFont="1" applyFill="1" applyBorder="1" applyAlignment="1" applyProtection="1">
      <alignment horizontal="center" vertical="center"/>
      <protection/>
    </xf>
    <xf numFmtId="0" fontId="25" fillId="0" borderId="10" xfId="21" applyFont="1" applyFill="1" applyBorder="1" applyAlignment="1" applyProtection="1">
      <alignment horizontal="center" vertical="center"/>
      <protection/>
    </xf>
    <xf numFmtId="194" fontId="25" fillId="0" borderId="10" xfId="0" applyNumberFormat="1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/>
    </xf>
    <xf numFmtId="190" fontId="25" fillId="0" borderId="12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center" vertical="center"/>
    </xf>
    <xf numFmtId="191" fontId="25" fillId="0" borderId="12" xfId="15" applyNumberFormat="1" applyFont="1" applyFill="1" applyBorder="1" applyAlignment="1">
      <alignment horizontal="right" vertical="center"/>
    </xf>
    <xf numFmtId="188" fontId="25" fillId="0" borderId="12" xfId="15" applyNumberFormat="1" applyFont="1" applyFill="1" applyBorder="1" applyAlignment="1">
      <alignment horizontal="right" vertical="center"/>
    </xf>
    <xf numFmtId="191" fontId="26" fillId="0" borderId="12" xfId="15" applyNumberFormat="1" applyFont="1" applyFill="1" applyBorder="1" applyAlignment="1">
      <alignment horizontal="right" vertical="center"/>
    </xf>
    <xf numFmtId="188" fontId="26" fillId="0" borderId="12" xfId="15" applyNumberFormat="1" applyFont="1" applyFill="1" applyBorder="1" applyAlignment="1">
      <alignment horizontal="right" vertical="center"/>
    </xf>
    <xf numFmtId="193" fontId="25" fillId="0" borderId="12" xfId="15" applyNumberFormat="1" applyFont="1" applyFill="1" applyBorder="1" applyAlignment="1">
      <alignment vertical="center"/>
    </xf>
    <xf numFmtId="192" fontId="25" fillId="0" borderId="12" xfId="22" applyNumberFormat="1" applyFont="1" applyFill="1" applyBorder="1" applyAlignment="1">
      <alignment vertical="center"/>
    </xf>
    <xf numFmtId="191" fontId="25" fillId="0" borderId="12" xfId="0" applyNumberFormat="1" applyFont="1" applyFill="1" applyBorder="1" applyAlignment="1">
      <alignment horizontal="right" vertical="center"/>
    </xf>
    <xf numFmtId="188" fontId="25" fillId="0" borderId="12" xfId="0" applyNumberFormat="1" applyFont="1" applyFill="1" applyBorder="1" applyAlignment="1">
      <alignment horizontal="right" vertical="center"/>
    </xf>
    <xf numFmtId="193" fontId="25" fillId="0" borderId="13" xfId="0" applyNumberFormat="1" applyFont="1" applyFill="1" applyBorder="1" applyAlignment="1">
      <alignment vertical="center"/>
    </xf>
    <xf numFmtId="0" fontId="25" fillId="0" borderId="14" xfId="0" applyFont="1" applyFill="1" applyBorder="1" applyAlignment="1" applyProtection="1">
      <alignment horizontal="left" vertical="center"/>
      <protection locked="0"/>
    </xf>
    <xf numFmtId="0" fontId="25" fillId="0" borderId="14" xfId="0" applyFont="1" applyFill="1" applyBorder="1" applyAlignment="1">
      <alignment horizontal="left" vertical="center"/>
    </xf>
    <xf numFmtId="0" fontId="25" fillId="0" borderId="14" xfId="0" applyNumberFormat="1" applyFont="1" applyFill="1" applyBorder="1" applyAlignment="1" applyProtection="1">
      <alignment horizontal="left" vertical="center"/>
      <protection locked="0"/>
    </xf>
    <xf numFmtId="193" fontId="25" fillId="0" borderId="15" xfId="0" applyNumberFormat="1" applyFont="1" applyFill="1" applyBorder="1" applyAlignment="1">
      <alignment vertical="center"/>
    </xf>
    <xf numFmtId="0" fontId="25" fillId="0" borderId="14" xfId="0" applyNumberFormat="1" applyFont="1" applyFill="1" applyBorder="1" applyAlignment="1">
      <alignment horizontal="left" vertical="center"/>
    </xf>
    <xf numFmtId="0" fontId="25" fillId="0" borderId="14" xfId="0" applyFont="1" applyFill="1" applyBorder="1" applyAlignment="1" applyProtection="1">
      <alignment horizontal="left" vertical="center"/>
      <protection/>
    </xf>
    <xf numFmtId="0" fontId="25" fillId="0" borderId="14" xfId="21" applyFont="1" applyFill="1" applyBorder="1" applyAlignment="1" applyProtection="1">
      <alignment horizontal="left" vertical="center"/>
      <protection/>
    </xf>
    <xf numFmtId="191" fontId="26" fillId="0" borderId="12" xfId="15" applyNumberFormat="1" applyFont="1" applyFill="1" applyBorder="1" applyAlignment="1">
      <alignment horizontal="right" vertical="center"/>
    </xf>
    <xf numFmtId="188" fontId="26" fillId="0" borderId="12" xfId="15" applyNumberFormat="1" applyFont="1" applyFill="1" applyBorder="1" applyAlignment="1">
      <alignment horizontal="right" vertical="center"/>
    </xf>
    <xf numFmtId="188" fontId="25" fillId="0" borderId="12" xfId="15" applyNumberFormat="1" applyFont="1" applyFill="1" applyBorder="1" applyAlignment="1">
      <alignment horizontal="right" vertical="center"/>
    </xf>
    <xf numFmtId="193" fontId="25" fillId="0" borderId="12" xfId="15" applyNumberFormat="1" applyFont="1" applyFill="1" applyBorder="1" applyAlignment="1">
      <alignment vertical="center"/>
    </xf>
    <xf numFmtId="193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6" xfId="0" applyFont="1" applyFill="1" applyBorder="1" applyAlignment="1" applyProtection="1">
      <alignment horizontal="center" vertical="center" wrapText="1"/>
      <protection/>
    </xf>
    <xf numFmtId="0" fontId="14" fillId="0" borderId="8" xfId="0" applyFont="1" applyFill="1" applyBorder="1" applyAlignment="1" applyProtection="1">
      <alignment horizontal="center" vertical="center" wrapText="1"/>
      <protection/>
    </xf>
    <xf numFmtId="0" fontId="14" fillId="0" borderId="8" xfId="0" applyFont="1" applyFill="1" applyBorder="1" applyAlignment="1" applyProtection="1">
      <alignment horizontal="center" vertical="center"/>
      <protection/>
    </xf>
    <xf numFmtId="185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2" borderId="17" xfId="0" applyFont="1" applyFill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4" fillId="2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193" fontId="14" fillId="0" borderId="20" xfId="0" applyNumberFormat="1" applyFont="1" applyFill="1" applyBorder="1" applyAlignment="1" applyProtection="1">
      <alignment horizontal="center" vertical="center" wrapText="1"/>
      <protection/>
    </xf>
    <xf numFmtId="43" fontId="14" fillId="0" borderId="16" xfId="15" applyFont="1" applyFill="1" applyBorder="1" applyAlignment="1" applyProtection="1">
      <alignment horizontal="center" vertical="center"/>
      <protection/>
    </xf>
    <xf numFmtId="43" fontId="14" fillId="0" borderId="8" xfId="15" applyFont="1" applyFill="1" applyBorder="1" applyAlignment="1" applyProtection="1">
      <alignment horizontal="center" vertical="center"/>
      <protection/>
    </xf>
    <xf numFmtId="190" fontId="14" fillId="0" borderId="16" xfId="0" applyNumberFormat="1" applyFont="1" applyFill="1" applyBorder="1" applyAlignment="1" applyProtection="1">
      <alignment horizontal="center" vertical="center" wrapText="1"/>
      <protection/>
    </xf>
    <xf numFmtId="190" fontId="14" fillId="0" borderId="8" xfId="0" applyNumberFormat="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ayfa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896427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133350</xdr:colOff>
      <xdr:row>0</xdr:row>
      <xdr:rowOff>0</xdr:rowOff>
    </xdr:from>
    <xdr:to>
      <xdr:col>22</xdr:col>
      <xdr:colOff>476250</xdr:colOff>
      <xdr:row>0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5840075" y="0"/>
          <a:ext cx="293370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38100</xdr:rowOff>
    </xdr:from>
    <xdr:to>
      <xdr:col>23</xdr:col>
      <xdr:colOff>0</xdr:colOff>
      <xdr:row>0</xdr:row>
      <xdr:rowOff>1133475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38100"/>
          <a:ext cx="18945225" cy="1095375"/>
        </a:xfrm>
        <a:prstGeom prst="rect">
          <a:avLst/>
        </a:prstGeom>
        <a:solidFill>
          <a:srgbClr val="006411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</a:t>
          </a:r>
          <a:r>
            <a:rPr lang="en-US" cap="none" sz="4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İ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YE - HAFTASONU SEYİRCİ/HASILAT RAPORU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BİR FİLM HAFTASONU SEYİRCİ VE HASILAT RAPORU</a:t>
          </a:r>
        </a:p>
      </xdr:txBody>
    </xdr:sp>
    <xdr:clientData/>
  </xdr:twoCellAnchor>
  <xdr:twoCellAnchor>
    <xdr:from>
      <xdr:col>18</xdr:col>
      <xdr:colOff>704850</xdr:colOff>
      <xdr:row>0</xdr:row>
      <xdr:rowOff>390525</xdr:rowOff>
    </xdr:from>
    <xdr:to>
      <xdr:col>22</xdr:col>
      <xdr:colOff>323850</xdr:colOff>
      <xdr:row>0</xdr:row>
      <xdr:rowOff>1076325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15449550" y="390525"/>
          <a:ext cx="3171825" cy="685800"/>
        </a:xfrm>
        <a:prstGeom prst="rect">
          <a:avLst/>
        </a:prstGeom>
        <a:solidFill>
          <a:srgbClr val="006411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HAFTASONU: 44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26 - 28 EKİM 2007
 AUG' 2007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822132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133350</xdr:colOff>
      <xdr:row>0</xdr:row>
      <xdr:rowOff>0</xdr:rowOff>
    </xdr:from>
    <xdr:to>
      <xdr:col>22</xdr:col>
      <xdr:colOff>476250</xdr:colOff>
      <xdr:row>0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5097125" y="0"/>
          <a:ext cx="293370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38100</xdr:rowOff>
    </xdr:from>
    <xdr:to>
      <xdr:col>23</xdr:col>
      <xdr:colOff>0</xdr:colOff>
      <xdr:row>0</xdr:row>
      <xdr:rowOff>1133475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38100"/>
          <a:ext cx="18202275" cy="1095375"/>
        </a:xfrm>
        <a:prstGeom prst="rect">
          <a:avLst/>
        </a:prstGeom>
        <a:solidFill>
          <a:srgbClr val="006411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</a:t>
          </a:r>
          <a:r>
            <a:rPr lang="en-US" cap="none" sz="4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İ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YE - HAFTASONU SEYİRCİ/HASILAT RAPORU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BİR FİLM HAFTASONU SEYİRCİ VE HASILAT RAPORU</a:t>
          </a:r>
        </a:p>
      </xdr:txBody>
    </xdr:sp>
    <xdr:clientData/>
  </xdr:twoCellAnchor>
  <xdr:twoCellAnchor>
    <xdr:from>
      <xdr:col>18</xdr:col>
      <xdr:colOff>704850</xdr:colOff>
      <xdr:row>0</xdr:row>
      <xdr:rowOff>390525</xdr:rowOff>
    </xdr:from>
    <xdr:to>
      <xdr:col>22</xdr:col>
      <xdr:colOff>323850</xdr:colOff>
      <xdr:row>0</xdr:row>
      <xdr:rowOff>1076325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14706600" y="390525"/>
          <a:ext cx="3171825" cy="685800"/>
        </a:xfrm>
        <a:prstGeom prst="rect">
          <a:avLst/>
        </a:prstGeom>
        <a:solidFill>
          <a:srgbClr val="006411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HAFTASONU: 43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19 - 21 EKİM 2007
 AUG' 2007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944052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133350</xdr:colOff>
      <xdr:row>0</xdr:row>
      <xdr:rowOff>0</xdr:rowOff>
    </xdr:from>
    <xdr:to>
      <xdr:col>22</xdr:col>
      <xdr:colOff>476250</xdr:colOff>
      <xdr:row>0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6106775" y="0"/>
          <a:ext cx="314325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38100</xdr:rowOff>
    </xdr:from>
    <xdr:to>
      <xdr:col>23</xdr:col>
      <xdr:colOff>0</xdr:colOff>
      <xdr:row>0</xdr:row>
      <xdr:rowOff>1133475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38100"/>
          <a:ext cx="19421475" cy="1095375"/>
        </a:xfrm>
        <a:prstGeom prst="rect">
          <a:avLst/>
        </a:prstGeom>
        <a:solidFill>
          <a:srgbClr val="006411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</a:t>
          </a:r>
          <a:r>
            <a:rPr lang="en-US" cap="none" sz="4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İ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YE - HAFTASONU SEYİRCİ/HASILAT RAPORU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BİR FİLM HAFTASONU SEYİRCİ VE HASILAT RAPORU</a:t>
          </a:r>
        </a:p>
      </xdr:txBody>
    </xdr:sp>
    <xdr:clientData/>
  </xdr:twoCellAnchor>
  <xdr:twoCellAnchor>
    <xdr:from>
      <xdr:col>18</xdr:col>
      <xdr:colOff>704850</xdr:colOff>
      <xdr:row>0</xdr:row>
      <xdr:rowOff>390525</xdr:rowOff>
    </xdr:from>
    <xdr:to>
      <xdr:col>22</xdr:col>
      <xdr:colOff>323850</xdr:colOff>
      <xdr:row>0</xdr:row>
      <xdr:rowOff>1076325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15649575" y="390525"/>
          <a:ext cx="3448050" cy="685800"/>
        </a:xfrm>
        <a:prstGeom prst="rect">
          <a:avLst/>
        </a:prstGeom>
        <a:solidFill>
          <a:srgbClr val="006411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HAFTASONU: 42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12 - 14 EKİM 2007
 AUG' 2007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944052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133350</xdr:colOff>
      <xdr:row>0</xdr:row>
      <xdr:rowOff>0</xdr:rowOff>
    </xdr:from>
    <xdr:to>
      <xdr:col>22</xdr:col>
      <xdr:colOff>476250</xdr:colOff>
      <xdr:row>0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6106775" y="0"/>
          <a:ext cx="314325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38100</xdr:rowOff>
    </xdr:from>
    <xdr:to>
      <xdr:col>23</xdr:col>
      <xdr:colOff>0</xdr:colOff>
      <xdr:row>0</xdr:row>
      <xdr:rowOff>1133475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38100"/>
          <a:ext cx="19421475" cy="1095375"/>
        </a:xfrm>
        <a:prstGeom prst="rect">
          <a:avLst/>
        </a:prstGeom>
        <a:solidFill>
          <a:srgbClr val="006411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</a:t>
          </a:r>
          <a:r>
            <a:rPr lang="en-US" cap="none" sz="4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İ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YE - HAFTASONU SEYİRCİ/HASILAT RAPORU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BİR FİLM HAFTASONU SEYİRCİ VE HASILAT RAPORU</a:t>
          </a:r>
        </a:p>
      </xdr:txBody>
    </xdr:sp>
    <xdr:clientData/>
  </xdr:twoCellAnchor>
  <xdr:twoCellAnchor>
    <xdr:from>
      <xdr:col>18</xdr:col>
      <xdr:colOff>704850</xdr:colOff>
      <xdr:row>0</xdr:row>
      <xdr:rowOff>390525</xdr:rowOff>
    </xdr:from>
    <xdr:to>
      <xdr:col>22</xdr:col>
      <xdr:colOff>323850</xdr:colOff>
      <xdr:row>0</xdr:row>
      <xdr:rowOff>1076325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15649575" y="390525"/>
          <a:ext cx="3448050" cy="685800"/>
        </a:xfrm>
        <a:prstGeom prst="rect">
          <a:avLst/>
        </a:prstGeom>
        <a:solidFill>
          <a:srgbClr val="006411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HAFTASONU: 41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05 - 07 EKİM 2007
 AUG' 2007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944052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133350</xdr:colOff>
      <xdr:row>0</xdr:row>
      <xdr:rowOff>0</xdr:rowOff>
    </xdr:from>
    <xdr:to>
      <xdr:col>22</xdr:col>
      <xdr:colOff>476250</xdr:colOff>
      <xdr:row>0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6106775" y="0"/>
          <a:ext cx="314325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38100</xdr:rowOff>
    </xdr:from>
    <xdr:to>
      <xdr:col>23</xdr:col>
      <xdr:colOff>0</xdr:colOff>
      <xdr:row>0</xdr:row>
      <xdr:rowOff>1133475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38100"/>
          <a:ext cx="19421475" cy="1095375"/>
        </a:xfrm>
        <a:prstGeom prst="rect">
          <a:avLst/>
        </a:prstGeom>
        <a:solidFill>
          <a:srgbClr val="006411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</a:t>
          </a:r>
          <a:r>
            <a:rPr lang="en-US" cap="none" sz="4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İ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YE - HAFTASONU SEYİRCİ/HASILAT RAPORU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BİR FİLM HAFTASONU SEYİRCİ VE HASILAT RAPORU</a:t>
          </a:r>
        </a:p>
      </xdr:txBody>
    </xdr:sp>
    <xdr:clientData/>
  </xdr:twoCellAnchor>
  <xdr:twoCellAnchor>
    <xdr:from>
      <xdr:col>18</xdr:col>
      <xdr:colOff>704850</xdr:colOff>
      <xdr:row>0</xdr:row>
      <xdr:rowOff>390525</xdr:rowOff>
    </xdr:from>
    <xdr:to>
      <xdr:col>22</xdr:col>
      <xdr:colOff>323850</xdr:colOff>
      <xdr:row>0</xdr:row>
      <xdr:rowOff>1076325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15649575" y="390525"/>
          <a:ext cx="3448050" cy="685800"/>
        </a:xfrm>
        <a:prstGeom prst="rect">
          <a:avLst/>
        </a:prstGeom>
        <a:solidFill>
          <a:srgbClr val="006411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HAFTASONU: 39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28 - 30 EYLÜL 2007
 AUG' 2007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944052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133350</xdr:colOff>
      <xdr:row>0</xdr:row>
      <xdr:rowOff>0</xdr:rowOff>
    </xdr:from>
    <xdr:to>
      <xdr:col>22</xdr:col>
      <xdr:colOff>476250</xdr:colOff>
      <xdr:row>0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6106775" y="0"/>
          <a:ext cx="314325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38100</xdr:rowOff>
    </xdr:from>
    <xdr:to>
      <xdr:col>23</xdr:col>
      <xdr:colOff>0</xdr:colOff>
      <xdr:row>0</xdr:row>
      <xdr:rowOff>1133475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38100"/>
          <a:ext cx="19421475" cy="1095375"/>
        </a:xfrm>
        <a:prstGeom prst="rect">
          <a:avLst/>
        </a:prstGeom>
        <a:solidFill>
          <a:srgbClr val="006411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</a:t>
          </a:r>
          <a:r>
            <a:rPr lang="en-US" cap="none" sz="4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İ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YE - HAFTASONU SEYİRCİ/HASILAT RAPORU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BİR FİLM HAFTASONU SEYİRCİ VE HASILAT RAPORU</a:t>
          </a:r>
        </a:p>
      </xdr:txBody>
    </xdr:sp>
    <xdr:clientData/>
  </xdr:twoCellAnchor>
  <xdr:twoCellAnchor>
    <xdr:from>
      <xdr:col>18</xdr:col>
      <xdr:colOff>704850</xdr:colOff>
      <xdr:row>0</xdr:row>
      <xdr:rowOff>390525</xdr:rowOff>
    </xdr:from>
    <xdr:to>
      <xdr:col>22</xdr:col>
      <xdr:colOff>323850</xdr:colOff>
      <xdr:row>0</xdr:row>
      <xdr:rowOff>1076325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15649575" y="390525"/>
          <a:ext cx="3448050" cy="685800"/>
        </a:xfrm>
        <a:prstGeom prst="rect">
          <a:avLst/>
        </a:prstGeom>
        <a:solidFill>
          <a:srgbClr val="006411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HAFTASONU: 38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14 - 16 EYLÜL 2007
 AUG' 2007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939290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133350</xdr:colOff>
      <xdr:row>0</xdr:row>
      <xdr:rowOff>0</xdr:rowOff>
    </xdr:from>
    <xdr:to>
      <xdr:col>22</xdr:col>
      <xdr:colOff>476250</xdr:colOff>
      <xdr:row>0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6059150" y="0"/>
          <a:ext cx="314325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38100</xdr:rowOff>
    </xdr:from>
    <xdr:to>
      <xdr:col>23</xdr:col>
      <xdr:colOff>0</xdr:colOff>
      <xdr:row>0</xdr:row>
      <xdr:rowOff>1133475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38100"/>
          <a:ext cx="19373850" cy="1095375"/>
        </a:xfrm>
        <a:prstGeom prst="rect">
          <a:avLst/>
        </a:prstGeom>
        <a:solidFill>
          <a:srgbClr val="006411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</a:t>
          </a:r>
          <a:r>
            <a:rPr lang="en-US" cap="none" sz="4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İ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YE'S WEEKEND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BIR FILM HAFTASONU SEYİRCİ VE HASILAT RAPORU</a:t>
          </a:r>
        </a:p>
      </xdr:txBody>
    </xdr:sp>
    <xdr:clientData/>
  </xdr:twoCellAnchor>
  <xdr:twoCellAnchor>
    <xdr:from>
      <xdr:col>18</xdr:col>
      <xdr:colOff>704850</xdr:colOff>
      <xdr:row>0</xdr:row>
      <xdr:rowOff>390525</xdr:rowOff>
    </xdr:from>
    <xdr:to>
      <xdr:col>22</xdr:col>
      <xdr:colOff>323850</xdr:colOff>
      <xdr:row>0</xdr:row>
      <xdr:rowOff>1076325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15601950" y="390525"/>
          <a:ext cx="3448050" cy="685800"/>
        </a:xfrm>
        <a:prstGeom prst="rect">
          <a:avLst/>
        </a:prstGeom>
        <a:solidFill>
          <a:srgbClr val="006411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HAFTASONU: 35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24 - 26 AGUSTOS 2007
 AUG' 2007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939290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133350</xdr:colOff>
      <xdr:row>0</xdr:row>
      <xdr:rowOff>0</xdr:rowOff>
    </xdr:from>
    <xdr:to>
      <xdr:col>22</xdr:col>
      <xdr:colOff>476250</xdr:colOff>
      <xdr:row>0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6059150" y="0"/>
          <a:ext cx="314325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38100</xdr:rowOff>
    </xdr:from>
    <xdr:to>
      <xdr:col>23</xdr:col>
      <xdr:colOff>0</xdr:colOff>
      <xdr:row>0</xdr:row>
      <xdr:rowOff>1133475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38100"/>
          <a:ext cx="19373850" cy="1095375"/>
        </a:xfrm>
        <a:prstGeom prst="rect">
          <a:avLst/>
        </a:prstGeom>
        <a:solidFill>
          <a:srgbClr val="006411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</a:t>
          </a:r>
          <a:r>
            <a:rPr lang="en-US" cap="none" sz="4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İ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YE'S WEEKEND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BIR FILM WEEKEND BOX OFFICE &amp; ADMISSION REPORT</a:t>
          </a:r>
        </a:p>
      </xdr:txBody>
    </xdr:sp>
    <xdr:clientData/>
  </xdr:twoCellAnchor>
  <xdr:twoCellAnchor>
    <xdr:from>
      <xdr:col>18</xdr:col>
      <xdr:colOff>704850</xdr:colOff>
      <xdr:row>0</xdr:row>
      <xdr:rowOff>390525</xdr:rowOff>
    </xdr:from>
    <xdr:to>
      <xdr:col>22</xdr:col>
      <xdr:colOff>323850</xdr:colOff>
      <xdr:row>0</xdr:row>
      <xdr:rowOff>1076325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15601950" y="390525"/>
          <a:ext cx="3448050" cy="685800"/>
        </a:xfrm>
        <a:prstGeom prst="rect">
          <a:avLst/>
        </a:prstGeom>
        <a:solidFill>
          <a:srgbClr val="006411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WEEKEND: 34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17 - 19 AUG' 2007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939290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133350</xdr:colOff>
      <xdr:row>0</xdr:row>
      <xdr:rowOff>0</xdr:rowOff>
    </xdr:from>
    <xdr:to>
      <xdr:col>22</xdr:col>
      <xdr:colOff>476250</xdr:colOff>
      <xdr:row>0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6059150" y="0"/>
          <a:ext cx="314325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38100</xdr:rowOff>
    </xdr:from>
    <xdr:to>
      <xdr:col>23</xdr:col>
      <xdr:colOff>0</xdr:colOff>
      <xdr:row>0</xdr:row>
      <xdr:rowOff>1133475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19050" y="38100"/>
          <a:ext cx="19373850" cy="1095375"/>
        </a:xfrm>
        <a:prstGeom prst="rect">
          <a:avLst/>
        </a:prstGeom>
        <a:solidFill>
          <a:srgbClr val="006411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</a:t>
          </a:r>
          <a:r>
            <a:rPr lang="en-US" cap="none" sz="4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İ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YE'S WEEKEND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BIR FILM WEEKEND BOX OFFICE &amp; ADMISSION REPORT</a:t>
          </a:r>
        </a:p>
      </xdr:txBody>
    </xdr:sp>
    <xdr:clientData/>
  </xdr:twoCellAnchor>
  <xdr:twoCellAnchor>
    <xdr:from>
      <xdr:col>18</xdr:col>
      <xdr:colOff>704850</xdr:colOff>
      <xdr:row>0</xdr:row>
      <xdr:rowOff>390525</xdr:rowOff>
    </xdr:from>
    <xdr:to>
      <xdr:col>22</xdr:col>
      <xdr:colOff>323850</xdr:colOff>
      <xdr:row>0</xdr:row>
      <xdr:rowOff>1076325</xdr:rowOff>
    </xdr:to>
    <xdr:sp fLocksText="0">
      <xdr:nvSpPr>
        <xdr:cNvPr id="4" name="TextBox 6"/>
        <xdr:cNvSpPr txBox="1">
          <a:spLocks noChangeArrowheads="1"/>
        </xdr:cNvSpPr>
      </xdr:nvSpPr>
      <xdr:spPr>
        <a:xfrm>
          <a:off x="15601950" y="390525"/>
          <a:ext cx="3448050" cy="685800"/>
        </a:xfrm>
        <a:prstGeom prst="rect">
          <a:avLst/>
        </a:prstGeom>
        <a:solidFill>
          <a:srgbClr val="006411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WEEKEND: 33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10 - 12 AUG' 2007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2"/>
  <sheetViews>
    <sheetView tabSelected="1" zoomScale="60" zoomScaleNormal="60" workbookViewId="0" topLeftCell="A1">
      <selection activeCell="A2" sqref="A2:W2"/>
    </sheetView>
  </sheetViews>
  <sheetFormatPr defaultColWidth="9.140625" defaultRowHeight="12.75"/>
  <cols>
    <col min="1" max="1" width="3.421875" style="22" bestFit="1" customWidth="1"/>
    <col min="2" max="2" width="35.140625" style="4" customWidth="1"/>
    <col min="3" max="3" width="11.7109375" style="35" customWidth="1"/>
    <col min="4" max="4" width="11.7109375" style="3" customWidth="1"/>
    <col min="5" max="5" width="18.140625" style="3" customWidth="1"/>
    <col min="6" max="6" width="8.28125" style="5" customWidth="1"/>
    <col min="7" max="7" width="8.8515625" style="5" customWidth="1"/>
    <col min="8" max="8" width="9.7109375" style="5" customWidth="1"/>
    <col min="9" max="9" width="14.28125" style="48" bestFit="1" customWidth="1"/>
    <col min="10" max="10" width="8.57421875" style="55" bestFit="1" customWidth="1"/>
    <col min="11" max="11" width="14.28125" style="48" bestFit="1" customWidth="1"/>
    <col min="12" max="12" width="8.57421875" style="55" bestFit="1" customWidth="1"/>
    <col min="13" max="13" width="14.28125" style="48" bestFit="1" customWidth="1"/>
    <col min="14" max="14" width="8.57421875" style="55" bestFit="1" customWidth="1"/>
    <col min="15" max="15" width="16.00390625" style="50" customWidth="1"/>
    <col min="16" max="16" width="10.28125" style="60" customWidth="1"/>
    <col min="17" max="17" width="9.28125" style="55" customWidth="1"/>
    <col min="18" max="18" width="10.00390625" style="12" bestFit="1" customWidth="1"/>
    <col min="19" max="19" width="14.421875" style="53" customWidth="1"/>
    <col min="20" max="20" width="10.421875" style="3" bestFit="1" customWidth="1"/>
    <col min="21" max="21" width="17.00390625" style="48" customWidth="1"/>
    <col min="22" max="22" width="11.421875" style="55" customWidth="1"/>
    <col min="23" max="23" width="10.00390625" style="12" bestFit="1" customWidth="1"/>
    <col min="24" max="24" width="39.8515625" style="1" customWidth="1"/>
    <col min="25" max="27" width="39.8515625" style="3" customWidth="1"/>
    <col min="28" max="28" width="2.140625" style="3" bestFit="1" customWidth="1"/>
    <col min="29" max="16384" width="39.8515625" style="3" customWidth="1"/>
  </cols>
  <sheetData>
    <row r="1" spans="1:23" s="10" customFormat="1" ht="99" customHeight="1">
      <c r="A1" s="20"/>
      <c r="B1" s="44"/>
      <c r="C1" s="19"/>
      <c r="D1" s="62"/>
      <c r="E1" s="62"/>
      <c r="F1" s="18"/>
      <c r="G1" s="18"/>
      <c r="H1" s="18"/>
      <c r="I1" s="17"/>
      <c r="J1" s="16"/>
      <c r="K1" s="49"/>
      <c r="L1" s="15"/>
      <c r="M1" s="14"/>
      <c r="N1" s="13"/>
      <c r="O1" s="58"/>
      <c r="P1" s="59"/>
      <c r="Q1" s="56"/>
      <c r="R1" s="57"/>
      <c r="S1" s="51"/>
      <c r="U1" s="51"/>
      <c r="V1" s="56"/>
      <c r="W1" s="57"/>
    </row>
    <row r="2" spans="1:23" s="2" customFormat="1" ht="27.75" thickBot="1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</row>
    <row r="3" spans="1:23" s="21" customFormat="1" ht="20.25" customHeight="1">
      <c r="A3" s="23"/>
      <c r="B3" s="135" t="s">
        <v>45</v>
      </c>
      <c r="C3" s="137" t="s">
        <v>46</v>
      </c>
      <c r="D3" s="124" t="s">
        <v>47</v>
      </c>
      <c r="E3" s="124" t="s">
        <v>48</v>
      </c>
      <c r="F3" s="124" t="s">
        <v>49</v>
      </c>
      <c r="G3" s="124" t="s">
        <v>50</v>
      </c>
      <c r="H3" s="124" t="s">
        <v>51</v>
      </c>
      <c r="I3" s="127" t="s">
        <v>52</v>
      </c>
      <c r="J3" s="127"/>
      <c r="K3" s="127" t="s">
        <v>53</v>
      </c>
      <c r="L3" s="127"/>
      <c r="M3" s="127" t="s">
        <v>54</v>
      </c>
      <c r="N3" s="127"/>
      <c r="O3" s="123" t="s">
        <v>57</v>
      </c>
      <c r="P3" s="123"/>
      <c r="Q3" s="123"/>
      <c r="R3" s="123"/>
      <c r="S3" s="127" t="s">
        <v>60</v>
      </c>
      <c r="T3" s="127"/>
      <c r="U3" s="123" t="s">
        <v>62</v>
      </c>
      <c r="V3" s="123"/>
      <c r="W3" s="134"/>
    </row>
    <row r="4" spans="1:23" s="21" customFormat="1" ht="52.5" customHeight="1" thickBot="1">
      <c r="A4" s="34"/>
      <c r="B4" s="136"/>
      <c r="C4" s="138"/>
      <c r="D4" s="126"/>
      <c r="E4" s="126"/>
      <c r="F4" s="125"/>
      <c r="G4" s="125"/>
      <c r="H4" s="125"/>
      <c r="I4" s="63" t="s">
        <v>55</v>
      </c>
      <c r="J4" s="64" t="s">
        <v>56</v>
      </c>
      <c r="K4" s="63" t="s">
        <v>55</v>
      </c>
      <c r="L4" s="64" t="s">
        <v>56</v>
      </c>
      <c r="M4" s="63" t="s">
        <v>55</v>
      </c>
      <c r="N4" s="64" t="s">
        <v>56</v>
      </c>
      <c r="O4" s="65" t="s">
        <v>55</v>
      </c>
      <c r="P4" s="66" t="s">
        <v>56</v>
      </c>
      <c r="Q4" s="66" t="s">
        <v>58</v>
      </c>
      <c r="R4" s="67" t="s">
        <v>59</v>
      </c>
      <c r="S4" s="63" t="s">
        <v>55</v>
      </c>
      <c r="T4" s="68" t="s">
        <v>61</v>
      </c>
      <c r="U4" s="63" t="s">
        <v>55</v>
      </c>
      <c r="V4" s="64" t="s">
        <v>56</v>
      </c>
      <c r="W4" s="69" t="s">
        <v>59</v>
      </c>
    </row>
    <row r="5" spans="1:23" s="21" customFormat="1" ht="18">
      <c r="A5" s="33">
        <v>1</v>
      </c>
      <c r="B5" s="99" t="s">
        <v>68</v>
      </c>
      <c r="C5" s="100">
        <v>39381</v>
      </c>
      <c r="D5" s="101" t="s">
        <v>22</v>
      </c>
      <c r="E5" s="101" t="s">
        <v>69</v>
      </c>
      <c r="F5" s="102">
        <v>11</v>
      </c>
      <c r="G5" s="102">
        <v>11</v>
      </c>
      <c r="H5" s="102">
        <v>1</v>
      </c>
      <c r="I5" s="103">
        <v>5764.5</v>
      </c>
      <c r="J5" s="104">
        <v>515</v>
      </c>
      <c r="K5" s="103">
        <v>13455.5</v>
      </c>
      <c r="L5" s="104">
        <v>1134</v>
      </c>
      <c r="M5" s="103">
        <v>15537</v>
      </c>
      <c r="N5" s="104">
        <v>1304</v>
      </c>
      <c r="O5" s="119">
        <f aca="true" t="shared" si="0" ref="O5:O16">I5+K5+M5</f>
        <v>34757</v>
      </c>
      <c r="P5" s="120">
        <f aca="true" t="shared" si="1" ref="P5:P16">J5+L5+N5</f>
        <v>2953</v>
      </c>
      <c r="Q5" s="121">
        <f aca="true" t="shared" si="2" ref="Q5:Q16">+P5/G5</f>
        <v>268.45454545454544</v>
      </c>
      <c r="R5" s="122">
        <f aca="true" t="shared" si="3" ref="R5:R16">+O5/P5</f>
        <v>11.770064341347782</v>
      </c>
      <c r="S5" s="103">
        <v>0</v>
      </c>
      <c r="T5" s="108"/>
      <c r="U5" s="109">
        <v>52293</v>
      </c>
      <c r="V5" s="110">
        <v>5145</v>
      </c>
      <c r="W5" s="111">
        <f aca="true" t="shared" si="4" ref="W5:W16">U5/V5</f>
        <v>10.163848396501457</v>
      </c>
    </row>
    <row r="6" spans="1:24" s="10" customFormat="1" ht="18">
      <c r="A6" s="33">
        <v>2</v>
      </c>
      <c r="B6" s="114" t="s">
        <v>67</v>
      </c>
      <c r="C6" s="80">
        <v>39367</v>
      </c>
      <c r="D6" s="87" t="s">
        <v>22</v>
      </c>
      <c r="E6" s="87" t="s">
        <v>33</v>
      </c>
      <c r="F6" s="88">
        <v>21</v>
      </c>
      <c r="G6" s="88">
        <v>15</v>
      </c>
      <c r="H6" s="88">
        <v>3</v>
      </c>
      <c r="I6" s="83">
        <v>1053.5</v>
      </c>
      <c r="J6" s="84">
        <v>130</v>
      </c>
      <c r="K6" s="83">
        <v>2860.5</v>
      </c>
      <c r="L6" s="84">
        <v>361</v>
      </c>
      <c r="M6" s="83">
        <v>3301.5</v>
      </c>
      <c r="N6" s="84">
        <v>382</v>
      </c>
      <c r="O6" s="85">
        <f>I6+K6+M6</f>
        <v>7215.5</v>
      </c>
      <c r="P6" s="86">
        <f>J6+L6+N6</f>
        <v>873</v>
      </c>
      <c r="Q6" s="74">
        <f>+P6/G6</f>
        <v>58.2</v>
      </c>
      <c r="R6" s="75">
        <f>+O6/P6</f>
        <v>8.265177548682704</v>
      </c>
      <c r="S6" s="73">
        <v>27153.5</v>
      </c>
      <c r="T6" s="76">
        <f>(+S6-O6)/-S6</f>
        <v>-0.734269983611689</v>
      </c>
      <c r="U6" s="77">
        <v>146902.5</v>
      </c>
      <c r="V6" s="78">
        <v>13605</v>
      </c>
      <c r="W6" s="115">
        <f>U6/V6</f>
        <v>10.79768467475193</v>
      </c>
      <c r="X6" s="8"/>
    </row>
    <row r="7" spans="1:24" s="10" customFormat="1" ht="18">
      <c r="A7" s="32">
        <v>3</v>
      </c>
      <c r="B7" s="112" t="s">
        <v>70</v>
      </c>
      <c r="C7" s="80">
        <v>39381</v>
      </c>
      <c r="D7" s="81" t="s">
        <v>22</v>
      </c>
      <c r="E7" s="79" t="s">
        <v>31</v>
      </c>
      <c r="F7" s="82">
        <v>2</v>
      </c>
      <c r="G7" s="82">
        <v>1</v>
      </c>
      <c r="H7" s="82">
        <v>1</v>
      </c>
      <c r="I7" s="83">
        <v>608</v>
      </c>
      <c r="J7" s="84">
        <v>68</v>
      </c>
      <c r="K7" s="83">
        <v>1350</v>
      </c>
      <c r="L7" s="84">
        <v>146</v>
      </c>
      <c r="M7" s="83">
        <v>1256</v>
      </c>
      <c r="N7" s="84">
        <v>131</v>
      </c>
      <c r="O7" s="85">
        <f>I7+K7+M7</f>
        <v>3214</v>
      </c>
      <c r="P7" s="86">
        <f>J7+L7+N7</f>
        <v>345</v>
      </c>
      <c r="Q7" s="74">
        <f>+P7/G7</f>
        <v>345</v>
      </c>
      <c r="R7" s="75">
        <f>+O7/P7</f>
        <v>9.315942028985507</v>
      </c>
      <c r="S7" s="73">
        <v>0</v>
      </c>
      <c r="T7" s="76"/>
      <c r="U7" s="77">
        <v>13094</v>
      </c>
      <c r="V7" s="78">
        <v>1580</v>
      </c>
      <c r="W7" s="115">
        <f>U7/V7</f>
        <v>8.2873417721519</v>
      </c>
      <c r="X7" s="8"/>
    </row>
    <row r="8" spans="1:24" s="10" customFormat="1" ht="18">
      <c r="A8" s="33">
        <v>4</v>
      </c>
      <c r="B8" s="112" t="s">
        <v>32</v>
      </c>
      <c r="C8" s="80">
        <v>39220</v>
      </c>
      <c r="D8" s="81" t="s">
        <v>22</v>
      </c>
      <c r="E8" s="79" t="s">
        <v>33</v>
      </c>
      <c r="F8" s="82">
        <v>88</v>
      </c>
      <c r="G8" s="82">
        <v>3</v>
      </c>
      <c r="H8" s="82">
        <v>23</v>
      </c>
      <c r="I8" s="83">
        <v>480</v>
      </c>
      <c r="J8" s="84">
        <v>120</v>
      </c>
      <c r="K8" s="83">
        <v>936</v>
      </c>
      <c r="L8" s="84">
        <v>234</v>
      </c>
      <c r="M8" s="83">
        <v>936</v>
      </c>
      <c r="N8" s="84">
        <v>234</v>
      </c>
      <c r="O8" s="85">
        <f t="shared" si="0"/>
        <v>2352</v>
      </c>
      <c r="P8" s="86">
        <f t="shared" si="1"/>
        <v>588</v>
      </c>
      <c r="Q8" s="74">
        <f t="shared" si="2"/>
        <v>196</v>
      </c>
      <c r="R8" s="75">
        <f t="shared" si="3"/>
        <v>4</v>
      </c>
      <c r="S8" s="73">
        <v>2744</v>
      </c>
      <c r="T8" s="76">
        <f aca="true" t="shared" si="5" ref="T8:T15">(+S8-O8)/-S8</f>
        <v>-0.14285714285714285</v>
      </c>
      <c r="U8" s="77">
        <v>577279.5</v>
      </c>
      <c r="V8" s="78">
        <v>84367</v>
      </c>
      <c r="W8" s="115">
        <f t="shared" si="4"/>
        <v>6.842479879573767</v>
      </c>
      <c r="X8" s="8"/>
    </row>
    <row r="9" spans="1:25" s="10" customFormat="1" ht="18">
      <c r="A9" s="33">
        <v>5</v>
      </c>
      <c r="B9" s="113" t="s">
        <v>73</v>
      </c>
      <c r="C9" s="71">
        <v>39164</v>
      </c>
      <c r="D9" s="98" t="s">
        <v>22</v>
      </c>
      <c r="E9" s="70" t="s">
        <v>33</v>
      </c>
      <c r="F9" s="72">
        <v>40</v>
      </c>
      <c r="G9" s="72">
        <v>3</v>
      </c>
      <c r="H9" s="72">
        <v>19</v>
      </c>
      <c r="I9" s="83">
        <v>612</v>
      </c>
      <c r="J9" s="84">
        <v>153</v>
      </c>
      <c r="K9" s="83">
        <v>720</v>
      </c>
      <c r="L9" s="84">
        <v>180</v>
      </c>
      <c r="M9" s="83">
        <v>720</v>
      </c>
      <c r="N9" s="84">
        <v>180</v>
      </c>
      <c r="O9" s="85">
        <f aca="true" t="shared" si="6" ref="O9:P12">I9+K9+M9</f>
        <v>2052</v>
      </c>
      <c r="P9" s="86">
        <f t="shared" si="6"/>
        <v>513</v>
      </c>
      <c r="Q9" s="74">
        <f>+P9/G9</f>
        <v>171</v>
      </c>
      <c r="R9" s="75">
        <f>+O9/P9</f>
        <v>4</v>
      </c>
      <c r="S9" s="73">
        <v>0</v>
      </c>
      <c r="T9" s="76"/>
      <c r="U9" s="77">
        <v>259712.9</v>
      </c>
      <c r="V9" s="78">
        <v>32785</v>
      </c>
      <c r="W9" s="115">
        <f>U9/V9</f>
        <v>7.921698947689492</v>
      </c>
      <c r="X9" s="8"/>
      <c r="Y9" s="8"/>
    </row>
    <row r="10" spans="1:25" s="9" customFormat="1" ht="18">
      <c r="A10" s="33">
        <v>6</v>
      </c>
      <c r="B10" s="114" t="s">
        <v>43</v>
      </c>
      <c r="C10" s="80">
        <v>39318</v>
      </c>
      <c r="D10" s="87" t="s">
        <v>22</v>
      </c>
      <c r="E10" s="87" t="s">
        <v>25</v>
      </c>
      <c r="F10" s="88">
        <v>8</v>
      </c>
      <c r="G10" s="88">
        <v>5</v>
      </c>
      <c r="H10" s="88">
        <v>10</v>
      </c>
      <c r="I10" s="83">
        <v>210</v>
      </c>
      <c r="J10" s="84">
        <v>44</v>
      </c>
      <c r="K10" s="83">
        <v>929</v>
      </c>
      <c r="L10" s="84">
        <v>168</v>
      </c>
      <c r="M10" s="83">
        <v>851</v>
      </c>
      <c r="N10" s="84">
        <v>159</v>
      </c>
      <c r="O10" s="85">
        <f t="shared" si="6"/>
        <v>1990</v>
      </c>
      <c r="P10" s="86">
        <f t="shared" si="6"/>
        <v>371</v>
      </c>
      <c r="Q10" s="74">
        <f>+P10/G10</f>
        <v>74.2</v>
      </c>
      <c r="R10" s="75">
        <f>+O10/P10</f>
        <v>5.363881401617251</v>
      </c>
      <c r="S10" s="73">
        <v>1578</v>
      </c>
      <c r="T10" s="76">
        <f>(+S10-O10)/-S10</f>
        <v>0.26108998732572875</v>
      </c>
      <c r="U10" s="77">
        <v>129072</v>
      </c>
      <c r="V10" s="78">
        <v>13329</v>
      </c>
      <c r="W10" s="115">
        <f>U10/V10</f>
        <v>9.683547152824667</v>
      </c>
      <c r="Y10" s="8"/>
    </row>
    <row r="11" spans="1:24" s="10" customFormat="1" ht="18">
      <c r="A11" s="32">
        <v>7</v>
      </c>
      <c r="B11" s="117" t="s">
        <v>72</v>
      </c>
      <c r="C11" s="92">
        <v>39094</v>
      </c>
      <c r="D11" s="91" t="s">
        <v>22</v>
      </c>
      <c r="E11" s="91" t="s">
        <v>33</v>
      </c>
      <c r="F11" s="93">
        <v>43</v>
      </c>
      <c r="G11" s="93">
        <v>4</v>
      </c>
      <c r="H11" s="93">
        <v>27</v>
      </c>
      <c r="I11" s="83">
        <v>288</v>
      </c>
      <c r="J11" s="84">
        <v>64</v>
      </c>
      <c r="K11" s="83">
        <v>711</v>
      </c>
      <c r="L11" s="84">
        <v>139</v>
      </c>
      <c r="M11" s="83">
        <v>706</v>
      </c>
      <c r="N11" s="84">
        <v>137</v>
      </c>
      <c r="O11" s="85">
        <f t="shared" si="6"/>
        <v>1705</v>
      </c>
      <c r="P11" s="86">
        <f t="shared" si="6"/>
        <v>340</v>
      </c>
      <c r="Q11" s="74">
        <f>+P11/G11</f>
        <v>85</v>
      </c>
      <c r="R11" s="75">
        <f>+O11/P11</f>
        <v>5.014705882352941</v>
      </c>
      <c r="S11" s="73">
        <v>0</v>
      </c>
      <c r="T11" s="76"/>
      <c r="U11" s="77">
        <v>442481.5</v>
      </c>
      <c r="V11" s="78">
        <v>67593</v>
      </c>
      <c r="W11" s="115">
        <f>U11/V11</f>
        <v>6.546262186912846</v>
      </c>
      <c r="X11" s="8"/>
    </row>
    <row r="12" spans="1:25" s="9" customFormat="1" ht="18">
      <c r="A12" s="33">
        <v>8</v>
      </c>
      <c r="B12" s="113" t="s">
        <v>65</v>
      </c>
      <c r="C12" s="71">
        <v>39353</v>
      </c>
      <c r="D12" s="70" t="s">
        <v>22</v>
      </c>
      <c r="E12" s="70" t="s">
        <v>38</v>
      </c>
      <c r="F12" s="72">
        <v>11</v>
      </c>
      <c r="G12" s="72">
        <v>5</v>
      </c>
      <c r="H12" s="72">
        <v>5</v>
      </c>
      <c r="I12" s="83">
        <v>273</v>
      </c>
      <c r="J12" s="84">
        <v>59</v>
      </c>
      <c r="K12" s="83">
        <v>621</v>
      </c>
      <c r="L12" s="84">
        <v>112</v>
      </c>
      <c r="M12" s="83">
        <v>703</v>
      </c>
      <c r="N12" s="84">
        <v>124</v>
      </c>
      <c r="O12" s="85">
        <f t="shared" si="6"/>
        <v>1597</v>
      </c>
      <c r="P12" s="86">
        <f t="shared" si="6"/>
        <v>295</v>
      </c>
      <c r="Q12" s="74">
        <f>+P12/G12</f>
        <v>59</v>
      </c>
      <c r="R12" s="75">
        <f>+O12/P12</f>
        <v>5.4135593220338984</v>
      </c>
      <c r="S12" s="73">
        <v>1440</v>
      </c>
      <c r="T12" s="76">
        <f>(+S12-O12)/-S12</f>
        <v>0.10902777777777778</v>
      </c>
      <c r="U12" s="77">
        <v>79304.5</v>
      </c>
      <c r="V12" s="78">
        <v>7016</v>
      </c>
      <c r="W12" s="115">
        <f>U12/V12</f>
        <v>11.303377993158495</v>
      </c>
      <c r="Y12" s="8"/>
    </row>
    <row r="13" spans="1:25" s="9" customFormat="1" ht="18">
      <c r="A13" s="33">
        <v>9</v>
      </c>
      <c r="B13" s="114" t="s">
        <v>63</v>
      </c>
      <c r="C13" s="80">
        <v>39332</v>
      </c>
      <c r="D13" s="87" t="s">
        <v>22</v>
      </c>
      <c r="E13" s="87" t="s">
        <v>33</v>
      </c>
      <c r="F13" s="88">
        <v>23</v>
      </c>
      <c r="G13" s="88">
        <v>3</v>
      </c>
      <c r="H13" s="88">
        <v>8</v>
      </c>
      <c r="I13" s="83">
        <v>83</v>
      </c>
      <c r="J13" s="84">
        <v>16</v>
      </c>
      <c r="K13" s="83">
        <v>165</v>
      </c>
      <c r="L13" s="84">
        <v>32</v>
      </c>
      <c r="M13" s="83">
        <v>249</v>
      </c>
      <c r="N13" s="84">
        <v>48</v>
      </c>
      <c r="O13" s="85">
        <f t="shared" si="0"/>
        <v>497</v>
      </c>
      <c r="P13" s="86">
        <f t="shared" si="1"/>
        <v>96</v>
      </c>
      <c r="Q13" s="74">
        <f t="shared" si="2"/>
        <v>32</v>
      </c>
      <c r="R13" s="75">
        <f t="shared" si="3"/>
        <v>5.177083333333333</v>
      </c>
      <c r="S13" s="73">
        <v>2648</v>
      </c>
      <c r="T13" s="76">
        <f t="shared" si="5"/>
        <v>-0.8123111782477341</v>
      </c>
      <c r="U13" s="77">
        <v>227650</v>
      </c>
      <c r="V13" s="78">
        <v>25022</v>
      </c>
      <c r="W13" s="115">
        <f t="shared" si="4"/>
        <v>9.097993765486372</v>
      </c>
      <c r="Y13" s="8"/>
    </row>
    <row r="14" spans="1:25" s="9" customFormat="1" ht="18">
      <c r="A14" s="33">
        <v>10</v>
      </c>
      <c r="B14" s="114" t="s">
        <v>28</v>
      </c>
      <c r="C14" s="80">
        <v>39290</v>
      </c>
      <c r="D14" s="87" t="s">
        <v>22</v>
      </c>
      <c r="E14" s="87" t="s">
        <v>27</v>
      </c>
      <c r="F14" s="88">
        <v>10</v>
      </c>
      <c r="G14" s="88">
        <v>1</v>
      </c>
      <c r="H14" s="88">
        <v>14</v>
      </c>
      <c r="I14" s="83">
        <v>42</v>
      </c>
      <c r="J14" s="84">
        <v>7</v>
      </c>
      <c r="K14" s="83">
        <v>36</v>
      </c>
      <c r="L14" s="84">
        <v>6</v>
      </c>
      <c r="M14" s="83">
        <v>178</v>
      </c>
      <c r="N14" s="84">
        <v>29</v>
      </c>
      <c r="O14" s="85">
        <f t="shared" si="0"/>
        <v>256</v>
      </c>
      <c r="P14" s="86">
        <f t="shared" si="1"/>
        <v>42</v>
      </c>
      <c r="Q14" s="74">
        <f t="shared" si="2"/>
        <v>42</v>
      </c>
      <c r="R14" s="75">
        <f t="shared" si="3"/>
        <v>6.095238095238095</v>
      </c>
      <c r="S14" s="73">
        <v>527</v>
      </c>
      <c r="T14" s="76">
        <f t="shared" si="5"/>
        <v>-0.5142314990512334</v>
      </c>
      <c r="U14" s="77">
        <v>89643</v>
      </c>
      <c r="V14" s="78">
        <v>11757</v>
      </c>
      <c r="W14" s="115">
        <f t="shared" si="4"/>
        <v>7.6246491451901</v>
      </c>
      <c r="Y14" s="8"/>
    </row>
    <row r="15" spans="1:24" s="10" customFormat="1" ht="18">
      <c r="A15" s="33">
        <v>11</v>
      </c>
      <c r="B15" s="112" t="s">
        <v>64</v>
      </c>
      <c r="C15" s="80">
        <v>39332</v>
      </c>
      <c r="D15" s="79" t="s">
        <v>22</v>
      </c>
      <c r="E15" s="79" t="s">
        <v>38</v>
      </c>
      <c r="F15" s="82">
        <v>2</v>
      </c>
      <c r="G15" s="82">
        <v>1</v>
      </c>
      <c r="H15" s="82">
        <v>8</v>
      </c>
      <c r="I15" s="83">
        <v>35</v>
      </c>
      <c r="J15" s="84">
        <v>5</v>
      </c>
      <c r="K15" s="83">
        <v>63</v>
      </c>
      <c r="L15" s="84">
        <v>9</v>
      </c>
      <c r="M15" s="83">
        <v>119</v>
      </c>
      <c r="N15" s="84">
        <v>17</v>
      </c>
      <c r="O15" s="85">
        <f t="shared" si="0"/>
        <v>217</v>
      </c>
      <c r="P15" s="86">
        <f t="shared" si="1"/>
        <v>31</v>
      </c>
      <c r="Q15" s="74">
        <f t="shared" si="2"/>
        <v>31</v>
      </c>
      <c r="R15" s="75">
        <f t="shared" si="3"/>
        <v>7</v>
      </c>
      <c r="S15" s="73">
        <v>492</v>
      </c>
      <c r="T15" s="76">
        <f t="shared" si="5"/>
        <v>-0.5589430894308943</v>
      </c>
      <c r="U15" s="77">
        <v>17548</v>
      </c>
      <c r="V15" s="78">
        <v>2373</v>
      </c>
      <c r="W15" s="115">
        <f t="shared" si="4"/>
        <v>7.3948588284871475</v>
      </c>
      <c r="X15" s="8"/>
    </row>
    <row r="16" spans="1:25" s="9" customFormat="1" ht="18">
      <c r="A16" s="33">
        <v>12</v>
      </c>
      <c r="B16" s="114" t="s">
        <v>24</v>
      </c>
      <c r="C16" s="80">
        <v>39283</v>
      </c>
      <c r="D16" s="87" t="s">
        <v>22</v>
      </c>
      <c r="E16" s="87" t="s">
        <v>25</v>
      </c>
      <c r="F16" s="88">
        <v>30</v>
      </c>
      <c r="G16" s="88">
        <v>2</v>
      </c>
      <c r="H16" s="88">
        <v>15</v>
      </c>
      <c r="I16" s="83">
        <v>20</v>
      </c>
      <c r="J16" s="84">
        <v>5</v>
      </c>
      <c r="K16" s="83">
        <v>56</v>
      </c>
      <c r="L16" s="84">
        <v>11</v>
      </c>
      <c r="M16" s="83">
        <v>28</v>
      </c>
      <c r="N16" s="84">
        <v>4</v>
      </c>
      <c r="O16" s="85">
        <f t="shared" si="0"/>
        <v>104</v>
      </c>
      <c r="P16" s="86">
        <f t="shared" si="1"/>
        <v>20</v>
      </c>
      <c r="Q16" s="74">
        <f t="shared" si="2"/>
        <v>10</v>
      </c>
      <c r="R16" s="75">
        <f t="shared" si="3"/>
        <v>5.2</v>
      </c>
      <c r="S16" s="73">
        <v>178</v>
      </c>
      <c r="T16" s="76">
        <f>(+S16-O16)/-S16</f>
        <v>-0.4157303370786517</v>
      </c>
      <c r="U16" s="77">
        <v>115026.5</v>
      </c>
      <c r="V16" s="78">
        <v>17343</v>
      </c>
      <c r="W16" s="115">
        <f t="shared" si="4"/>
        <v>6.632445367006862</v>
      </c>
      <c r="Y16" s="8"/>
    </row>
    <row r="17" spans="1:25" s="10" customFormat="1" ht="18">
      <c r="A17" s="33">
        <v>13</v>
      </c>
      <c r="B17" s="113" t="s">
        <v>41</v>
      </c>
      <c r="C17" s="71">
        <v>39311</v>
      </c>
      <c r="D17" s="98" t="s">
        <v>22</v>
      </c>
      <c r="E17" s="70" t="s">
        <v>33</v>
      </c>
      <c r="F17" s="72">
        <v>10</v>
      </c>
      <c r="G17" s="72">
        <v>1</v>
      </c>
      <c r="H17" s="72">
        <v>10</v>
      </c>
      <c r="I17" s="83">
        <v>10</v>
      </c>
      <c r="J17" s="84">
        <v>2</v>
      </c>
      <c r="K17" s="83">
        <v>25</v>
      </c>
      <c r="L17" s="84">
        <v>5</v>
      </c>
      <c r="M17" s="83">
        <v>30</v>
      </c>
      <c r="N17" s="84">
        <v>6</v>
      </c>
      <c r="O17" s="85">
        <f>I17+K17+M17</f>
        <v>65</v>
      </c>
      <c r="P17" s="86">
        <f>J17+L17+N17</f>
        <v>13</v>
      </c>
      <c r="Q17" s="74">
        <f>+P17/G17</f>
        <v>13</v>
      </c>
      <c r="R17" s="75">
        <f>+O17/P17</f>
        <v>5</v>
      </c>
      <c r="S17" s="73">
        <v>0</v>
      </c>
      <c r="T17" s="76"/>
      <c r="U17" s="77">
        <v>53178</v>
      </c>
      <c r="V17" s="78">
        <v>6417</v>
      </c>
      <c r="W17" s="115">
        <f>U17/V17</f>
        <v>8.287050023375409</v>
      </c>
      <c r="X17" s="8"/>
      <c r="Y17" s="8"/>
    </row>
    <row r="18" spans="1:24" s="10" customFormat="1" ht="18">
      <c r="A18" s="33">
        <v>14</v>
      </c>
      <c r="B18" s="113" t="s">
        <v>71</v>
      </c>
      <c r="C18" s="71">
        <v>39381</v>
      </c>
      <c r="D18" s="98" t="s">
        <v>22</v>
      </c>
      <c r="E18" s="70" t="s">
        <v>31</v>
      </c>
      <c r="F18" s="72">
        <v>1</v>
      </c>
      <c r="G18" s="72">
        <v>1</v>
      </c>
      <c r="H18" s="72">
        <v>1</v>
      </c>
      <c r="I18" s="83">
        <v>0</v>
      </c>
      <c r="J18" s="84">
        <v>0</v>
      </c>
      <c r="K18" s="83">
        <v>0</v>
      </c>
      <c r="L18" s="84">
        <v>0</v>
      </c>
      <c r="M18" s="83">
        <v>26</v>
      </c>
      <c r="N18" s="84">
        <v>3</v>
      </c>
      <c r="O18" s="85">
        <f>I18+K18+M18</f>
        <v>26</v>
      </c>
      <c r="P18" s="86">
        <f>J18+L18+N18</f>
        <v>3</v>
      </c>
      <c r="Q18" s="74">
        <f>+P18/G18</f>
        <v>3</v>
      </c>
      <c r="R18" s="75">
        <f>+O18/P18</f>
        <v>8.666666666666666</v>
      </c>
      <c r="S18" s="73">
        <v>0</v>
      </c>
      <c r="T18" s="76"/>
      <c r="U18" s="77">
        <v>3266</v>
      </c>
      <c r="V18" s="78">
        <v>408</v>
      </c>
      <c r="W18" s="115">
        <f>U18/V18</f>
        <v>8.004901960784315</v>
      </c>
      <c r="X18" s="8"/>
    </row>
    <row r="19" spans="1:25" s="10" customFormat="1" ht="18">
      <c r="A19" s="32"/>
      <c r="B19" s="113"/>
      <c r="C19" s="71"/>
      <c r="D19" s="98"/>
      <c r="E19" s="70"/>
      <c r="F19" s="72"/>
      <c r="G19" s="72"/>
      <c r="H19" s="72"/>
      <c r="I19" s="83"/>
      <c r="J19" s="84"/>
      <c r="K19" s="83"/>
      <c r="L19" s="84"/>
      <c r="M19" s="83"/>
      <c r="N19" s="84"/>
      <c r="O19" s="85"/>
      <c r="P19" s="86"/>
      <c r="Q19" s="74"/>
      <c r="R19" s="75"/>
      <c r="S19" s="73"/>
      <c r="T19" s="76"/>
      <c r="U19" s="77"/>
      <c r="V19" s="78"/>
      <c r="W19" s="115"/>
      <c r="X19" s="8"/>
      <c r="Y19" s="8"/>
    </row>
    <row r="20" spans="1:25" s="10" customFormat="1" ht="18">
      <c r="A20" s="33"/>
      <c r="B20" s="113"/>
      <c r="C20" s="71"/>
      <c r="D20" s="70"/>
      <c r="E20" s="70"/>
      <c r="F20" s="72"/>
      <c r="G20" s="72"/>
      <c r="H20" s="72"/>
      <c r="I20" s="83"/>
      <c r="J20" s="84"/>
      <c r="K20" s="83"/>
      <c r="L20" s="84"/>
      <c r="M20" s="83"/>
      <c r="N20" s="84"/>
      <c r="O20" s="85"/>
      <c r="P20" s="86"/>
      <c r="Q20" s="74"/>
      <c r="R20" s="75"/>
      <c r="S20" s="73"/>
      <c r="T20" s="76"/>
      <c r="U20" s="77"/>
      <c r="V20" s="78"/>
      <c r="W20" s="115"/>
      <c r="X20" s="8"/>
      <c r="Y20" s="8"/>
    </row>
    <row r="21" spans="1:28" s="36" customFormat="1" ht="15.75" thickBot="1">
      <c r="A21" s="43"/>
      <c r="B21" s="128" t="s">
        <v>12</v>
      </c>
      <c r="C21" s="129"/>
      <c r="D21" s="130"/>
      <c r="E21" s="131"/>
      <c r="F21" s="38">
        <f>SUM(F5:F20)</f>
        <v>300</v>
      </c>
      <c r="G21" s="38">
        <f>SUM(G5:G20)</f>
        <v>56</v>
      </c>
      <c r="H21" s="39"/>
      <c r="I21" s="46"/>
      <c r="J21" s="54"/>
      <c r="K21" s="46"/>
      <c r="L21" s="54"/>
      <c r="M21" s="46"/>
      <c r="N21" s="54"/>
      <c r="O21" s="46">
        <f>SUM(O5:O20)</f>
        <v>56047.5</v>
      </c>
      <c r="P21" s="54">
        <f>SUM(P5:P20)</f>
        <v>6483</v>
      </c>
      <c r="Q21" s="54"/>
      <c r="R21" s="40">
        <f>O21/P21</f>
        <v>8.645303100416474</v>
      </c>
      <c r="S21" s="46"/>
      <c r="T21" s="41"/>
      <c r="U21" s="46"/>
      <c r="V21" s="54"/>
      <c r="W21" s="42"/>
      <c r="AB21" s="36" t="s">
        <v>18</v>
      </c>
    </row>
    <row r="22" spans="1:24" s="31" customFormat="1" ht="18">
      <c r="A22" s="24"/>
      <c r="B22" s="45"/>
      <c r="C22" s="37"/>
      <c r="F22" s="61"/>
      <c r="G22" s="26"/>
      <c r="H22" s="25"/>
      <c r="I22" s="47"/>
      <c r="J22" s="27"/>
      <c r="K22" s="47"/>
      <c r="L22" s="27"/>
      <c r="M22" s="47"/>
      <c r="N22" s="27"/>
      <c r="O22" s="47"/>
      <c r="P22" s="27"/>
      <c r="Q22" s="27"/>
      <c r="R22" s="28"/>
      <c r="S22" s="52"/>
      <c r="T22" s="29"/>
      <c r="U22" s="52"/>
      <c r="V22" s="27"/>
      <c r="W22" s="28"/>
      <c r="X22" s="30"/>
    </row>
  </sheetData>
  <mergeCells count="15">
    <mergeCell ref="B21:E21"/>
    <mergeCell ref="A2:W2"/>
    <mergeCell ref="S3:T3"/>
    <mergeCell ref="F3:F4"/>
    <mergeCell ref="I3:J3"/>
    <mergeCell ref="G3:G4"/>
    <mergeCell ref="U3:W3"/>
    <mergeCell ref="B3:B4"/>
    <mergeCell ref="C3:C4"/>
    <mergeCell ref="E3:E4"/>
    <mergeCell ref="O3:R3"/>
    <mergeCell ref="H3:H4"/>
    <mergeCell ref="D3:D4"/>
    <mergeCell ref="M3:N3"/>
    <mergeCell ref="K3:L3"/>
  </mergeCells>
  <printOptions/>
  <pageMargins left="0.3" right="0.13" top="1" bottom="1" header="0.5" footer="0.5"/>
  <pageSetup orientation="portrait" paperSize="9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3"/>
  <sheetViews>
    <sheetView zoomScale="60" zoomScaleNormal="60" workbookViewId="0" topLeftCell="A1">
      <selection activeCell="A2" sqref="A2:W2"/>
    </sheetView>
  </sheetViews>
  <sheetFormatPr defaultColWidth="9.140625" defaultRowHeight="12.75"/>
  <cols>
    <col min="1" max="1" width="3.421875" style="22" bestFit="1" customWidth="1"/>
    <col min="2" max="2" width="24.00390625" style="4" customWidth="1"/>
    <col min="3" max="3" width="11.7109375" style="35" customWidth="1"/>
    <col min="4" max="4" width="11.7109375" style="3" customWidth="1"/>
    <col min="5" max="5" width="18.140625" style="3" customWidth="1"/>
    <col min="6" max="6" width="8.28125" style="5" customWidth="1"/>
    <col min="7" max="7" width="8.8515625" style="5" customWidth="1"/>
    <col min="8" max="8" width="9.7109375" style="5" customWidth="1"/>
    <col min="9" max="9" width="14.28125" style="48" bestFit="1" customWidth="1"/>
    <col min="10" max="10" width="8.57421875" style="55" bestFit="1" customWidth="1"/>
    <col min="11" max="11" width="14.28125" style="48" bestFit="1" customWidth="1"/>
    <col min="12" max="12" width="8.57421875" style="55" bestFit="1" customWidth="1"/>
    <col min="13" max="13" width="14.28125" style="48" bestFit="1" customWidth="1"/>
    <col min="14" max="14" width="8.57421875" style="55" bestFit="1" customWidth="1"/>
    <col min="15" max="15" width="16.00390625" style="50" customWidth="1"/>
    <col min="16" max="16" width="10.28125" style="60" customWidth="1"/>
    <col min="17" max="17" width="9.28125" style="55" customWidth="1"/>
    <col min="18" max="18" width="10.00390625" style="12" bestFit="1" customWidth="1"/>
    <col min="19" max="19" width="14.421875" style="53" customWidth="1"/>
    <col min="20" max="20" width="10.421875" style="3" bestFit="1" customWidth="1"/>
    <col min="21" max="21" width="17.00390625" style="48" customWidth="1"/>
    <col min="22" max="22" width="11.421875" style="55" customWidth="1"/>
    <col min="23" max="23" width="10.00390625" style="12" bestFit="1" customWidth="1"/>
    <col min="24" max="24" width="39.8515625" style="1" customWidth="1"/>
    <col min="25" max="27" width="39.8515625" style="3" customWidth="1"/>
    <col min="28" max="28" width="2.140625" style="3" bestFit="1" customWidth="1"/>
    <col min="29" max="16384" width="39.8515625" style="3" customWidth="1"/>
  </cols>
  <sheetData>
    <row r="1" spans="1:23" s="10" customFormat="1" ht="99" customHeight="1">
      <c r="A1" s="20"/>
      <c r="B1" s="44"/>
      <c r="C1" s="19"/>
      <c r="D1" s="62"/>
      <c r="E1" s="62"/>
      <c r="F1" s="18"/>
      <c r="G1" s="18"/>
      <c r="H1" s="18"/>
      <c r="I1" s="17"/>
      <c r="J1" s="16"/>
      <c r="K1" s="49"/>
      <c r="L1" s="15"/>
      <c r="M1" s="14"/>
      <c r="N1" s="13"/>
      <c r="O1" s="58"/>
      <c r="P1" s="59"/>
      <c r="Q1" s="56"/>
      <c r="R1" s="57"/>
      <c r="S1" s="51"/>
      <c r="U1" s="51"/>
      <c r="V1" s="56"/>
      <c r="W1" s="57"/>
    </row>
    <row r="2" spans="1:23" s="2" customFormat="1" ht="27.75" thickBot="1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</row>
    <row r="3" spans="1:23" s="21" customFormat="1" ht="20.25" customHeight="1">
      <c r="A3" s="23"/>
      <c r="B3" s="135" t="s">
        <v>45</v>
      </c>
      <c r="C3" s="137" t="s">
        <v>46</v>
      </c>
      <c r="D3" s="124" t="s">
        <v>47</v>
      </c>
      <c r="E3" s="124" t="s">
        <v>48</v>
      </c>
      <c r="F3" s="124" t="s">
        <v>49</v>
      </c>
      <c r="G3" s="124" t="s">
        <v>50</v>
      </c>
      <c r="H3" s="124" t="s">
        <v>51</v>
      </c>
      <c r="I3" s="127" t="s">
        <v>52</v>
      </c>
      <c r="J3" s="127"/>
      <c r="K3" s="127" t="s">
        <v>53</v>
      </c>
      <c r="L3" s="127"/>
      <c r="M3" s="127" t="s">
        <v>54</v>
      </c>
      <c r="N3" s="127"/>
      <c r="O3" s="123" t="s">
        <v>57</v>
      </c>
      <c r="P3" s="123"/>
      <c r="Q3" s="123"/>
      <c r="R3" s="123"/>
      <c r="S3" s="127" t="s">
        <v>60</v>
      </c>
      <c r="T3" s="127"/>
      <c r="U3" s="123" t="s">
        <v>62</v>
      </c>
      <c r="V3" s="123"/>
      <c r="W3" s="134"/>
    </row>
    <row r="4" spans="1:23" s="21" customFormat="1" ht="52.5" customHeight="1" thickBot="1">
      <c r="A4" s="34"/>
      <c r="B4" s="136"/>
      <c r="C4" s="138"/>
      <c r="D4" s="126"/>
      <c r="E4" s="126"/>
      <c r="F4" s="125"/>
      <c r="G4" s="125"/>
      <c r="H4" s="125"/>
      <c r="I4" s="63" t="s">
        <v>55</v>
      </c>
      <c r="J4" s="64" t="s">
        <v>56</v>
      </c>
      <c r="K4" s="63" t="s">
        <v>55</v>
      </c>
      <c r="L4" s="64" t="s">
        <v>56</v>
      </c>
      <c r="M4" s="63" t="s">
        <v>55</v>
      </c>
      <c r="N4" s="64" t="s">
        <v>56</v>
      </c>
      <c r="O4" s="65" t="s">
        <v>55</v>
      </c>
      <c r="P4" s="66" t="s">
        <v>56</v>
      </c>
      <c r="Q4" s="66" t="s">
        <v>58</v>
      </c>
      <c r="R4" s="67" t="s">
        <v>59</v>
      </c>
      <c r="S4" s="63" t="s">
        <v>55</v>
      </c>
      <c r="T4" s="68" t="s">
        <v>61</v>
      </c>
      <c r="U4" s="63" t="s">
        <v>55</v>
      </c>
      <c r="V4" s="64" t="s">
        <v>56</v>
      </c>
      <c r="W4" s="69" t="s">
        <v>59</v>
      </c>
    </row>
    <row r="5" spans="1:23" s="21" customFormat="1" ht="18">
      <c r="A5" s="33">
        <v>1</v>
      </c>
      <c r="B5" s="99" t="s">
        <v>67</v>
      </c>
      <c r="C5" s="100">
        <v>39367</v>
      </c>
      <c r="D5" s="101" t="s">
        <v>22</v>
      </c>
      <c r="E5" s="101" t="s">
        <v>33</v>
      </c>
      <c r="F5" s="102">
        <v>21</v>
      </c>
      <c r="G5" s="102">
        <v>20</v>
      </c>
      <c r="H5" s="102">
        <v>2</v>
      </c>
      <c r="I5" s="103">
        <v>5087.5</v>
      </c>
      <c r="J5" s="104">
        <v>490</v>
      </c>
      <c r="K5" s="103">
        <v>11106.5</v>
      </c>
      <c r="L5" s="104">
        <v>996</v>
      </c>
      <c r="M5" s="103">
        <v>10959.5</v>
      </c>
      <c r="N5" s="104">
        <v>963</v>
      </c>
      <c r="O5" s="119">
        <f aca="true" t="shared" si="0" ref="O5:O13">I5+K5+M5</f>
        <v>27153.5</v>
      </c>
      <c r="P5" s="120">
        <f aca="true" t="shared" si="1" ref="P5:P13">J5+L5+N5</f>
        <v>2449</v>
      </c>
      <c r="Q5" s="121">
        <f aca="true" t="shared" si="2" ref="Q5:Q13">+P5/G5</f>
        <v>122.45</v>
      </c>
      <c r="R5" s="122">
        <f aca="true" t="shared" si="3" ref="R5:R13">+O5/P5</f>
        <v>11.08758677011025</v>
      </c>
      <c r="S5" s="103">
        <v>73132.5</v>
      </c>
      <c r="T5" s="108">
        <f aca="true" t="shared" si="4" ref="T5:T13">(+S5-O5)/-S5</f>
        <v>-0.628708166683759</v>
      </c>
      <c r="U5" s="109">
        <v>126843</v>
      </c>
      <c r="V5" s="110">
        <v>11303</v>
      </c>
      <c r="W5" s="111">
        <f aca="true" t="shared" si="5" ref="W5:W13">U5/V5</f>
        <v>11.222064938511899</v>
      </c>
    </row>
    <row r="6" spans="1:24" s="10" customFormat="1" ht="18">
      <c r="A6" s="33">
        <v>2</v>
      </c>
      <c r="B6" s="112" t="s">
        <v>32</v>
      </c>
      <c r="C6" s="80">
        <v>39220</v>
      </c>
      <c r="D6" s="81" t="s">
        <v>22</v>
      </c>
      <c r="E6" s="79" t="s">
        <v>33</v>
      </c>
      <c r="F6" s="82">
        <v>88</v>
      </c>
      <c r="G6" s="82">
        <v>4</v>
      </c>
      <c r="H6" s="82">
        <v>22</v>
      </c>
      <c r="I6" s="83">
        <v>568</v>
      </c>
      <c r="J6" s="84">
        <v>142</v>
      </c>
      <c r="K6" s="83">
        <v>1088</v>
      </c>
      <c r="L6" s="84">
        <v>272</v>
      </c>
      <c r="M6" s="83">
        <v>1088</v>
      </c>
      <c r="N6" s="84">
        <v>272</v>
      </c>
      <c r="O6" s="85">
        <f t="shared" si="0"/>
        <v>2744</v>
      </c>
      <c r="P6" s="86">
        <f t="shared" si="1"/>
        <v>686</v>
      </c>
      <c r="Q6" s="74">
        <f>+P6/G6</f>
        <v>171.5</v>
      </c>
      <c r="R6" s="75">
        <f>+O6/P6</f>
        <v>4</v>
      </c>
      <c r="S6" s="73">
        <v>94</v>
      </c>
      <c r="T6" s="76">
        <f>(+S6-O6)/-S6</f>
        <v>28.19148936170213</v>
      </c>
      <c r="U6" s="77">
        <v>572683.5</v>
      </c>
      <c r="V6" s="78">
        <v>83218</v>
      </c>
      <c r="W6" s="115">
        <f>U6/V6</f>
        <v>6.881726309211949</v>
      </c>
      <c r="X6" s="8"/>
    </row>
    <row r="7" spans="1:25" s="9" customFormat="1" ht="18">
      <c r="A7" s="33">
        <v>3</v>
      </c>
      <c r="B7" s="114" t="s">
        <v>63</v>
      </c>
      <c r="C7" s="80">
        <v>39332</v>
      </c>
      <c r="D7" s="87" t="s">
        <v>22</v>
      </c>
      <c r="E7" s="87" t="s">
        <v>33</v>
      </c>
      <c r="F7" s="88">
        <v>23</v>
      </c>
      <c r="G7" s="88">
        <v>8</v>
      </c>
      <c r="H7" s="88">
        <v>7</v>
      </c>
      <c r="I7" s="83">
        <v>492</v>
      </c>
      <c r="J7" s="84">
        <v>100</v>
      </c>
      <c r="K7" s="83">
        <v>1144</v>
      </c>
      <c r="L7" s="84">
        <v>227</v>
      </c>
      <c r="M7" s="83">
        <v>1012</v>
      </c>
      <c r="N7" s="84">
        <v>202</v>
      </c>
      <c r="O7" s="85">
        <f t="shared" si="0"/>
        <v>2648</v>
      </c>
      <c r="P7" s="86">
        <f t="shared" si="1"/>
        <v>529</v>
      </c>
      <c r="Q7" s="74">
        <f>+P7/G7</f>
        <v>66.125</v>
      </c>
      <c r="R7" s="75">
        <f>+O7/P7</f>
        <v>5.005671077504726</v>
      </c>
      <c r="S7" s="73">
        <v>1717</v>
      </c>
      <c r="T7" s="76">
        <f>(+S7-O7)/-S7</f>
        <v>0.5422248107163657</v>
      </c>
      <c r="U7" s="77">
        <v>225752</v>
      </c>
      <c r="V7" s="78">
        <v>24628</v>
      </c>
      <c r="W7" s="115">
        <f>U7/V7</f>
        <v>9.166477180445021</v>
      </c>
      <c r="Y7" s="8"/>
    </row>
    <row r="8" spans="1:25" s="9" customFormat="1" ht="18">
      <c r="A8" s="33">
        <v>4</v>
      </c>
      <c r="B8" s="114" t="s">
        <v>43</v>
      </c>
      <c r="C8" s="80">
        <v>39318</v>
      </c>
      <c r="D8" s="87" t="s">
        <v>22</v>
      </c>
      <c r="E8" s="87" t="s">
        <v>25</v>
      </c>
      <c r="F8" s="88">
        <v>8</v>
      </c>
      <c r="G8" s="88">
        <v>8</v>
      </c>
      <c r="H8" s="88">
        <v>9</v>
      </c>
      <c r="I8" s="83">
        <v>378</v>
      </c>
      <c r="J8" s="84">
        <v>68</v>
      </c>
      <c r="K8" s="83">
        <v>494</v>
      </c>
      <c r="L8" s="84">
        <v>88</v>
      </c>
      <c r="M8" s="83">
        <v>706</v>
      </c>
      <c r="N8" s="84">
        <v>122</v>
      </c>
      <c r="O8" s="85">
        <f t="shared" si="0"/>
        <v>1578</v>
      </c>
      <c r="P8" s="86">
        <f t="shared" si="1"/>
        <v>278</v>
      </c>
      <c r="Q8" s="74">
        <f t="shared" si="2"/>
        <v>34.75</v>
      </c>
      <c r="R8" s="75">
        <f t="shared" si="3"/>
        <v>5.676258992805756</v>
      </c>
      <c r="S8" s="73">
        <v>2978</v>
      </c>
      <c r="T8" s="76">
        <f t="shared" si="4"/>
        <v>-0.47011417058428473</v>
      </c>
      <c r="U8" s="77">
        <v>126368</v>
      </c>
      <c r="V8" s="78">
        <v>12829</v>
      </c>
      <c r="W8" s="115">
        <f t="shared" si="5"/>
        <v>9.850183178735676</v>
      </c>
      <c r="Y8" s="8"/>
    </row>
    <row r="9" spans="1:25" s="9" customFormat="1" ht="18">
      <c r="A9" s="33">
        <v>5</v>
      </c>
      <c r="B9" s="113" t="s">
        <v>65</v>
      </c>
      <c r="C9" s="71">
        <v>39353</v>
      </c>
      <c r="D9" s="70" t="s">
        <v>22</v>
      </c>
      <c r="E9" s="70" t="s">
        <v>38</v>
      </c>
      <c r="F9" s="72">
        <v>11</v>
      </c>
      <c r="G9" s="72">
        <v>6</v>
      </c>
      <c r="H9" s="72">
        <v>4</v>
      </c>
      <c r="I9" s="83">
        <v>185</v>
      </c>
      <c r="J9" s="84">
        <v>28</v>
      </c>
      <c r="K9" s="83">
        <v>701</v>
      </c>
      <c r="L9" s="84">
        <v>109</v>
      </c>
      <c r="M9" s="83">
        <v>554</v>
      </c>
      <c r="N9" s="84">
        <v>81</v>
      </c>
      <c r="O9" s="85">
        <f t="shared" si="0"/>
        <v>1440</v>
      </c>
      <c r="P9" s="86">
        <f t="shared" si="1"/>
        <v>218</v>
      </c>
      <c r="Q9" s="74">
        <f t="shared" si="2"/>
        <v>36.333333333333336</v>
      </c>
      <c r="R9" s="75">
        <f t="shared" si="3"/>
        <v>6.605504587155964</v>
      </c>
      <c r="S9" s="73">
        <v>2203</v>
      </c>
      <c r="T9" s="76">
        <f t="shared" si="4"/>
        <v>-0.3463458919655016</v>
      </c>
      <c r="U9" s="77">
        <v>77120.5</v>
      </c>
      <c r="V9" s="78">
        <v>6618</v>
      </c>
      <c r="W9" s="115">
        <f t="shared" si="5"/>
        <v>11.653142943487458</v>
      </c>
      <c r="Y9" s="8"/>
    </row>
    <row r="10" spans="1:25" s="9" customFormat="1" ht="18">
      <c r="A10" s="33">
        <v>6</v>
      </c>
      <c r="B10" s="114" t="s">
        <v>28</v>
      </c>
      <c r="C10" s="80">
        <v>39290</v>
      </c>
      <c r="D10" s="87" t="s">
        <v>22</v>
      </c>
      <c r="E10" s="87" t="s">
        <v>27</v>
      </c>
      <c r="F10" s="88">
        <v>10</v>
      </c>
      <c r="G10" s="88">
        <v>4</v>
      </c>
      <c r="H10" s="88">
        <v>13</v>
      </c>
      <c r="I10" s="83">
        <v>167</v>
      </c>
      <c r="J10" s="84">
        <v>42</v>
      </c>
      <c r="K10" s="83">
        <v>204</v>
      </c>
      <c r="L10" s="84">
        <v>45</v>
      </c>
      <c r="M10" s="83">
        <v>156</v>
      </c>
      <c r="N10" s="84">
        <v>38</v>
      </c>
      <c r="O10" s="85">
        <f>I10+K10+M10</f>
        <v>527</v>
      </c>
      <c r="P10" s="86">
        <f>J10+L10+N10</f>
        <v>125</v>
      </c>
      <c r="Q10" s="74">
        <f>+P10/G10</f>
        <v>31.25</v>
      </c>
      <c r="R10" s="75">
        <f>+O10/P10</f>
        <v>4.216</v>
      </c>
      <c r="S10" s="73">
        <v>51</v>
      </c>
      <c r="T10" s="76">
        <f>(+S10-O10)/-S10</f>
        <v>9.333333333333334</v>
      </c>
      <c r="U10" s="77">
        <v>89250</v>
      </c>
      <c r="V10" s="78">
        <v>11685</v>
      </c>
      <c r="W10" s="115">
        <f>U10/V10</f>
        <v>7.637997432605905</v>
      </c>
      <c r="Y10" s="8"/>
    </row>
    <row r="11" spans="1:24" s="10" customFormat="1" ht="18">
      <c r="A11" s="33">
        <v>7</v>
      </c>
      <c r="B11" s="112" t="s">
        <v>64</v>
      </c>
      <c r="C11" s="80">
        <v>39332</v>
      </c>
      <c r="D11" s="79" t="s">
        <v>22</v>
      </c>
      <c r="E11" s="79" t="s">
        <v>38</v>
      </c>
      <c r="F11" s="82">
        <v>2</v>
      </c>
      <c r="G11" s="82">
        <v>1</v>
      </c>
      <c r="H11" s="82">
        <v>7</v>
      </c>
      <c r="I11" s="83">
        <v>144</v>
      </c>
      <c r="J11" s="84">
        <v>36</v>
      </c>
      <c r="K11" s="83">
        <v>172</v>
      </c>
      <c r="L11" s="84">
        <v>43</v>
      </c>
      <c r="M11" s="83">
        <v>176</v>
      </c>
      <c r="N11" s="84">
        <v>44</v>
      </c>
      <c r="O11" s="85">
        <f t="shared" si="0"/>
        <v>492</v>
      </c>
      <c r="P11" s="86">
        <f t="shared" si="1"/>
        <v>123</v>
      </c>
      <c r="Q11" s="74">
        <f t="shared" si="2"/>
        <v>123</v>
      </c>
      <c r="R11" s="75">
        <f t="shared" si="3"/>
        <v>4</v>
      </c>
      <c r="S11" s="73">
        <v>409</v>
      </c>
      <c r="T11" s="76">
        <f t="shared" si="4"/>
        <v>0.20293398533007334</v>
      </c>
      <c r="U11" s="77">
        <v>16931</v>
      </c>
      <c r="V11" s="78">
        <v>2242</v>
      </c>
      <c r="W11" s="115">
        <f t="shared" si="5"/>
        <v>7.551739518287244</v>
      </c>
      <c r="X11" s="8"/>
    </row>
    <row r="12" spans="1:25" s="9" customFormat="1" ht="18">
      <c r="A12" s="33">
        <v>8</v>
      </c>
      <c r="B12" s="114" t="s">
        <v>26</v>
      </c>
      <c r="C12" s="80">
        <v>39262</v>
      </c>
      <c r="D12" s="87" t="s">
        <v>22</v>
      </c>
      <c r="E12" s="87" t="s">
        <v>27</v>
      </c>
      <c r="F12" s="88">
        <v>21</v>
      </c>
      <c r="G12" s="88">
        <v>1</v>
      </c>
      <c r="H12" s="88">
        <v>16</v>
      </c>
      <c r="I12" s="83">
        <v>52</v>
      </c>
      <c r="J12" s="84">
        <v>13</v>
      </c>
      <c r="K12" s="83">
        <v>40</v>
      </c>
      <c r="L12" s="84">
        <v>10</v>
      </c>
      <c r="M12" s="83">
        <v>101.5</v>
      </c>
      <c r="N12" s="84">
        <v>25</v>
      </c>
      <c r="O12" s="85">
        <f t="shared" si="0"/>
        <v>193.5</v>
      </c>
      <c r="P12" s="86">
        <f t="shared" si="1"/>
        <v>48</v>
      </c>
      <c r="Q12" s="74">
        <f>+P12/G12</f>
        <v>48</v>
      </c>
      <c r="R12" s="75">
        <f>+O12/P12</f>
        <v>4.03125</v>
      </c>
      <c r="S12" s="73">
        <v>0</v>
      </c>
      <c r="T12" s="76">
        <v>0</v>
      </c>
      <c r="U12" s="77">
        <v>189687.9</v>
      </c>
      <c r="V12" s="78">
        <v>28424</v>
      </c>
      <c r="W12" s="115">
        <f>U12/V12</f>
        <v>6.673511820996341</v>
      </c>
      <c r="Y12" s="8"/>
    </row>
    <row r="13" spans="1:25" s="9" customFormat="1" ht="18">
      <c r="A13" s="33">
        <v>9</v>
      </c>
      <c r="B13" s="114" t="s">
        <v>24</v>
      </c>
      <c r="C13" s="80">
        <v>39283</v>
      </c>
      <c r="D13" s="87" t="s">
        <v>22</v>
      </c>
      <c r="E13" s="87" t="s">
        <v>25</v>
      </c>
      <c r="F13" s="88">
        <v>30</v>
      </c>
      <c r="G13" s="88">
        <v>1</v>
      </c>
      <c r="H13" s="88">
        <v>14</v>
      </c>
      <c r="I13" s="83">
        <v>48</v>
      </c>
      <c r="J13" s="84">
        <v>7</v>
      </c>
      <c r="K13" s="83">
        <v>90</v>
      </c>
      <c r="L13" s="84">
        <v>15</v>
      </c>
      <c r="M13" s="83">
        <v>40</v>
      </c>
      <c r="N13" s="84">
        <v>6</v>
      </c>
      <c r="O13" s="85">
        <f t="shared" si="0"/>
        <v>178</v>
      </c>
      <c r="P13" s="86">
        <f t="shared" si="1"/>
        <v>28</v>
      </c>
      <c r="Q13" s="74">
        <f t="shared" si="2"/>
        <v>28</v>
      </c>
      <c r="R13" s="75">
        <f t="shared" si="3"/>
        <v>6.357142857142857</v>
      </c>
      <c r="S13" s="73">
        <v>316</v>
      </c>
      <c r="T13" s="76">
        <f t="shared" si="4"/>
        <v>-0.43670886075949367</v>
      </c>
      <c r="U13" s="77">
        <v>114866.5</v>
      </c>
      <c r="V13" s="78">
        <v>17315</v>
      </c>
      <c r="W13" s="115">
        <f t="shared" si="5"/>
        <v>6.6339301183944555</v>
      </c>
      <c r="Y13" s="8"/>
    </row>
    <row r="14" spans="1:24" s="10" customFormat="1" ht="18">
      <c r="A14" s="33"/>
      <c r="B14" s="114"/>
      <c r="C14" s="80"/>
      <c r="D14" s="87"/>
      <c r="E14" s="87"/>
      <c r="F14" s="88"/>
      <c r="G14" s="88"/>
      <c r="H14" s="88"/>
      <c r="I14" s="83"/>
      <c r="J14" s="84"/>
      <c r="K14" s="83"/>
      <c r="L14" s="84"/>
      <c r="M14" s="83"/>
      <c r="N14" s="84"/>
      <c r="O14" s="85"/>
      <c r="P14" s="86"/>
      <c r="Q14" s="74"/>
      <c r="R14" s="75"/>
      <c r="S14" s="73"/>
      <c r="T14" s="76"/>
      <c r="U14" s="77"/>
      <c r="V14" s="78"/>
      <c r="W14" s="115"/>
      <c r="X14" s="8"/>
    </row>
    <row r="15" spans="1:24" s="10" customFormat="1" ht="18">
      <c r="A15" s="32"/>
      <c r="B15" s="112"/>
      <c r="C15" s="80"/>
      <c r="D15" s="81"/>
      <c r="E15" s="79"/>
      <c r="F15" s="82"/>
      <c r="G15" s="82"/>
      <c r="H15" s="82"/>
      <c r="I15" s="83"/>
      <c r="J15" s="84"/>
      <c r="K15" s="83"/>
      <c r="L15" s="84"/>
      <c r="M15" s="83"/>
      <c r="N15" s="84"/>
      <c r="O15" s="85"/>
      <c r="P15" s="86"/>
      <c r="Q15" s="74"/>
      <c r="R15" s="75"/>
      <c r="S15" s="73"/>
      <c r="T15" s="76"/>
      <c r="U15" s="77"/>
      <c r="V15" s="78"/>
      <c r="W15" s="115"/>
      <c r="X15" s="8"/>
    </row>
    <row r="16" spans="1:24" s="10" customFormat="1" ht="18">
      <c r="A16" s="33"/>
      <c r="B16" s="113"/>
      <c r="C16" s="71"/>
      <c r="D16" s="98"/>
      <c r="E16" s="70"/>
      <c r="F16" s="72"/>
      <c r="G16" s="72"/>
      <c r="H16" s="72"/>
      <c r="I16" s="83"/>
      <c r="J16" s="84"/>
      <c r="K16" s="83"/>
      <c r="L16" s="84"/>
      <c r="M16" s="83"/>
      <c r="N16" s="84"/>
      <c r="O16" s="85"/>
      <c r="P16" s="86"/>
      <c r="Q16" s="74"/>
      <c r="R16" s="75"/>
      <c r="S16" s="73"/>
      <c r="T16" s="76"/>
      <c r="U16" s="77"/>
      <c r="V16" s="78"/>
      <c r="W16" s="115"/>
      <c r="X16" s="8"/>
    </row>
    <row r="17" spans="1:24" s="10" customFormat="1" ht="18">
      <c r="A17" s="32"/>
      <c r="B17" s="117"/>
      <c r="C17" s="92"/>
      <c r="D17" s="91"/>
      <c r="E17" s="91"/>
      <c r="F17" s="93"/>
      <c r="G17" s="93"/>
      <c r="H17" s="93"/>
      <c r="I17" s="83"/>
      <c r="J17" s="84"/>
      <c r="K17" s="83"/>
      <c r="L17" s="84"/>
      <c r="M17" s="83"/>
      <c r="N17" s="84"/>
      <c r="O17" s="85"/>
      <c r="P17" s="86"/>
      <c r="Q17" s="74"/>
      <c r="R17" s="75"/>
      <c r="S17" s="73"/>
      <c r="T17" s="76"/>
      <c r="U17" s="77"/>
      <c r="V17" s="78"/>
      <c r="W17" s="115"/>
      <c r="X17" s="8"/>
    </row>
    <row r="18" spans="1:25" s="10" customFormat="1" ht="18">
      <c r="A18" s="33"/>
      <c r="B18" s="113"/>
      <c r="C18" s="71"/>
      <c r="D18" s="98"/>
      <c r="E18" s="70"/>
      <c r="F18" s="72"/>
      <c r="G18" s="72"/>
      <c r="H18" s="72"/>
      <c r="I18" s="83"/>
      <c r="J18" s="84"/>
      <c r="K18" s="83"/>
      <c r="L18" s="84"/>
      <c r="M18" s="83"/>
      <c r="N18" s="84"/>
      <c r="O18" s="85"/>
      <c r="P18" s="86"/>
      <c r="Q18" s="74"/>
      <c r="R18" s="75"/>
      <c r="S18" s="73"/>
      <c r="T18" s="76"/>
      <c r="U18" s="77"/>
      <c r="V18" s="78"/>
      <c r="W18" s="115"/>
      <c r="X18" s="8"/>
      <c r="Y18" s="8"/>
    </row>
    <row r="19" spans="1:25" s="10" customFormat="1" ht="18">
      <c r="A19" s="33"/>
      <c r="B19" s="113"/>
      <c r="C19" s="71"/>
      <c r="D19" s="98"/>
      <c r="E19" s="70"/>
      <c r="F19" s="72"/>
      <c r="G19" s="72"/>
      <c r="H19" s="72"/>
      <c r="I19" s="83"/>
      <c r="J19" s="84"/>
      <c r="K19" s="83"/>
      <c r="L19" s="84"/>
      <c r="M19" s="83"/>
      <c r="N19" s="84"/>
      <c r="O19" s="85"/>
      <c r="P19" s="86"/>
      <c r="Q19" s="74"/>
      <c r="R19" s="75"/>
      <c r="S19" s="73"/>
      <c r="T19" s="76"/>
      <c r="U19" s="77"/>
      <c r="V19" s="78"/>
      <c r="W19" s="115"/>
      <c r="X19" s="8"/>
      <c r="Y19" s="8"/>
    </row>
    <row r="20" spans="1:25" s="10" customFormat="1" ht="18">
      <c r="A20" s="32"/>
      <c r="B20" s="113"/>
      <c r="C20" s="71"/>
      <c r="D20" s="98"/>
      <c r="E20" s="70"/>
      <c r="F20" s="72"/>
      <c r="G20" s="72"/>
      <c r="H20" s="72"/>
      <c r="I20" s="83"/>
      <c r="J20" s="84"/>
      <c r="K20" s="83"/>
      <c r="L20" s="84"/>
      <c r="M20" s="83"/>
      <c r="N20" s="84"/>
      <c r="O20" s="85"/>
      <c r="P20" s="86"/>
      <c r="Q20" s="74"/>
      <c r="R20" s="75"/>
      <c r="S20" s="73"/>
      <c r="T20" s="76"/>
      <c r="U20" s="77"/>
      <c r="V20" s="78"/>
      <c r="W20" s="115"/>
      <c r="X20" s="8"/>
      <c r="Y20" s="8"/>
    </row>
    <row r="21" spans="1:25" s="10" customFormat="1" ht="18">
      <c r="A21" s="33"/>
      <c r="B21" s="113"/>
      <c r="C21" s="71"/>
      <c r="D21" s="70"/>
      <c r="E21" s="70"/>
      <c r="F21" s="72"/>
      <c r="G21" s="72"/>
      <c r="H21" s="72"/>
      <c r="I21" s="83"/>
      <c r="J21" s="84"/>
      <c r="K21" s="83"/>
      <c r="L21" s="84"/>
      <c r="M21" s="83"/>
      <c r="N21" s="84"/>
      <c r="O21" s="85"/>
      <c r="P21" s="86"/>
      <c r="Q21" s="74"/>
      <c r="R21" s="75"/>
      <c r="S21" s="73"/>
      <c r="T21" s="76"/>
      <c r="U21" s="77"/>
      <c r="V21" s="78"/>
      <c r="W21" s="115"/>
      <c r="X21" s="8"/>
      <c r="Y21" s="8"/>
    </row>
    <row r="22" spans="1:28" s="36" customFormat="1" ht="15.75" thickBot="1">
      <c r="A22" s="43"/>
      <c r="B22" s="128" t="s">
        <v>12</v>
      </c>
      <c r="C22" s="129"/>
      <c r="D22" s="130"/>
      <c r="E22" s="131"/>
      <c r="F22" s="38">
        <f>SUM(F5:F21)</f>
        <v>214</v>
      </c>
      <c r="G22" s="38">
        <f>SUM(G5:G21)</f>
        <v>53</v>
      </c>
      <c r="H22" s="39"/>
      <c r="I22" s="46"/>
      <c r="J22" s="54"/>
      <c r="K22" s="46"/>
      <c r="L22" s="54"/>
      <c r="M22" s="46"/>
      <c r="N22" s="54"/>
      <c r="O22" s="46">
        <f>SUM(O5:O21)</f>
        <v>36954</v>
      </c>
      <c r="P22" s="54">
        <f>SUM(P5:P21)</f>
        <v>4484</v>
      </c>
      <c r="Q22" s="54"/>
      <c r="R22" s="40">
        <f>O22/P22</f>
        <v>8.241302408563783</v>
      </c>
      <c r="S22" s="46"/>
      <c r="T22" s="41"/>
      <c r="U22" s="46"/>
      <c r="V22" s="54"/>
      <c r="W22" s="42"/>
      <c r="AB22" s="36" t="s">
        <v>18</v>
      </c>
    </row>
    <row r="23" spans="1:24" s="31" customFormat="1" ht="18">
      <c r="A23" s="24"/>
      <c r="B23" s="45"/>
      <c r="C23" s="37"/>
      <c r="F23" s="61"/>
      <c r="G23" s="26"/>
      <c r="H23" s="25"/>
      <c r="I23" s="47"/>
      <c r="J23" s="27"/>
      <c r="K23" s="47"/>
      <c r="L23" s="27"/>
      <c r="M23" s="47"/>
      <c r="N23" s="27"/>
      <c r="O23" s="47"/>
      <c r="P23" s="27"/>
      <c r="Q23" s="27"/>
      <c r="R23" s="28"/>
      <c r="S23" s="52"/>
      <c r="T23" s="29"/>
      <c r="U23" s="52"/>
      <c r="V23" s="27"/>
      <c r="W23" s="28"/>
      <c r="X23" s="30"/>
    </row>
  </sheetData>
  <mergeCells count="15">
    <mergeCell ref="O3:R3"/>
    <mergeCell ref="H3:H4"/>
    <mergeCell ref="D3:D4"/>
    <mergeCell ref="M3:N3"/>
    <mergeCell ref="K3:L3"/>
    <mergeCell ref="B22:E22"/>
    <mergeCell ref="A2:W2"/>
    <mergeCell ref="S3:T3"/>
    <mergeCell ref="F3:F4"/>
    <mergeCell ref="I3:J3"/>
    <mergeCell ref="G3:G4"/>
    <mergeCell ref="U3:W3"/>
    <mergeCell ref="B3:B4"/>
    <mergeCell ref="C3:C4"/>
    <mergeCell ref="E3:E4"/>
  </mergeCells>
  <printOptions/>
  <pageMargins left="0.3" right="0.13" top="1" bottom="1" header="0.5" footer="0.5"/>
  <pageSetup orientation="portrait" paperSize="9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4"/>
  <sheetViews>
    <sheetView zoomScale="60" zoomScaleNormal="60" workbookViewId="0" topLeftCell="A1">
      <selection activeCell="O5" sqref="O5"/>
    </sheetView>
  </sheetViews>
  <sheetFormatPr defaultColWidth="9.140625" defaultRowHeight="12.75"/>
  <cols>
    <col min="1" max="1" width="3.421875" style="22" bestFit="1" customWidth="1"/>
    <col min="2" max="2" width="35.7109375" style="4" customWidth="1"/>
    <col min="3" max="3" width="11.7109375" style="35" customWidth="1"/>
    <col min="4" max="4" width="11.7109375" style="3" customWidth="1"/>
    <col min="5" max="5" width="18.140625" style="3" customWidth="1"/>
    <col min="6" max="6" width="8.28125" style="5" customWidth="1"/>
    <col min="7" max="7" width="8.8515625" style="5" customWidth="1"/>
    <col min="8" max="8" width="9.7109375" style="5" customWidth="1"/>
    <col min="9" max="9" width="14.28125" style="48" bestFit="1" customWidth="1"/>
    <col min="10" max="10" width="8.57421875" style="55" bestFit="1" customWidth="1"/>
    <col min="11" max="11" width="14.28125" style="48" bestFit="1" customWidth="1"/>
    <col min="12" max="12" width="8.57421875" style="55" bestFit="1" customWidth="1"/>
    <col min="13" max="13" width="14.28125" style="48" bestFit="1" customWidth="1"/>
    <col min="14" max="14" width="8.57421875" style="55" bestFit="1" customWidth="1"/>
    <col min="15" max="15" width="17.00390625" style="50" bestFit="1" customWidth="1"/>
    <col min="16" max="16" width="10.28125" style="60" customWidth="1"/>
    <col min="17" max="17" width="10.7109375" style="55" bestFit="1" customWidth="1"/>
    <col min="18" max="18" width="10.00390625" style="12" bestFit="1" customWidth="1"/>
    <col min="19" max="19" width="15.421875" style="53" bestFit="1" customWidth="1"/>
    <col min="20" max="20" width="10.421875" style="3" bestFit="1" customWidth="1"/>
    <col min="21" max="21" width="18.00390625" style="48" bestFit="1" customWidth="1"/>
    <col min="22" max="22" width="13.57421875" style="55" bestFit="1" customWidth="1"/>
    <col min="23" max="23" width="10.00390625" style="12" bestFit="1" customWidth="1"/>
    <col min="24" max="24" width="39.8515625" style="1" customWidth="1"/>
    <col min="25" max="27" width="39.8515625" style="3" customWidth="1"/>
    <col min="28" max="28" width="2.140625" style="3" bestFit="1" customWidth="1"/>
    <col min="29" max="16384" width="39.8515625" style="3" customWidth="1"/>
  </cols>
  <sheetData>
    <row r="1" spans="1:23" s="10" customFormat="1" ht="99" customHeight="1">
      <c r="A1" s="20"/>
      <c r="B1" s="44"/>
      <c r="C1" s="19"/>
      <c r="D1" s="62"/>
      <c r="E1" s="62"/>
      <c r="F1" s="18"/>
      <c r="G1" s="18"/>
      <c r="H1" s="18"/>
      <c r="I1" s="17"/>
      <c r="J1" s="16"/>
      <c r="K1" s="49"/>
      <c r="L1" s="15"/>
      <c r="M1" s="14"/>
      <c r="N1" s="13"/>
      <c r="O1" s="58"/>
      <c r="P1" s="59"/>
      <c r="Q1" s="56"/>
      <c r="R1" s="57"/>
      <c r="S1" s="51"/>
      <c r="U1" s="51"/>
      <c r="V1" s="56"/>
      <c r="W1" s="57"/>
    </row>
    <row r="2" spans="1:23" s="2" customFormat="1" ht="27.75" thickBot="1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</row>
    <row r="3" spans="1:23" s="21" customFormat="1" ht="20.25" customHeight="1">
      <c r="A3" s="23"/>
      <c r="B3" s="135" t="s">
        <v>45</v>
      </c>
      <c r="C3" s="137" t="s">
        <v>46</v>
      </c>
      <c r="D3" s="124" t="s">
        <v>47</v>
      </c>
      <c r="E3" s="124" t="s">
        <v>48</v>
      </c>
      <c r="F3" s="124" t="s">
        <v>49</v>
      </c>
      <c r="G3" s="124" t="s">
        <v>50</v>
      </c>
      <c r="H3" s="124" t="s">
        <v>51</v>
      </c>
      <c r="I3" s="127" t="s">
        <v>52</v>
      </c>
      <c r="J3" s="127"/>
      <c r="K3" s="127" t="s">
        <v>53</v>
      </c>
      <c r="L3" s="127"/>
      <c r="M3" s="127" t="s">
        <v>54</v>
      </c>
      <c r="N3" s="127"/>
      <c r="O3" s="123" t="s">
        <v>57</v>
      </c>
      <c r="P3" s="123"/>
      <c r="Q3" s="123"/>
      <c r="R3" s="123"/>
      <c r="S3" s="127" t="s">
        <v>60</v>
      </c>
      <c r="T3" s="127"/>
      <c r="U3" s="123" t="s">
        <v>62</v>
      </c>
      <c r="V3" s="123"/>
      <c r="W3" s="134"/>
    </row>
    <row r="4" spans="1:23" s="21" customFormat="1" ht="52.5" customHeight="1" thickBot="1">
      <c r="A4" s="34"/>
      <c r="B4" s="136"/>
      <c r="C4" s="138"/>
      <c r="D4" s="126"/>
      <c r="E4" s="126"/>
      <c r="F4" s="125"/>
      <c r="G4" s="125"/>
      <c r="H4" s="125"/>
      <c r="I4" s="63" t="s">
        <v>55</v>
      </c>
      <c r="J4" s="64" t="s">
        <v>56</v>
      </c>
      <c r="K4" s="63" t="s">
        <v>55</v>
      </c>
      <c r="L4" s="64" t="s">
        <v>56</v>
      </c>
      <c r="M4" s="63" t="s">
        <v>55</v>
      </c>
      <c r="N4" s="64" t="s">
        <v>56</v>
      </c>
      <c r="O4" s="65" t="s">
        <v>55</v>
      </c>
      <c r="P4" s="66" t="s">
        <v>56</v>
      </c>
      <c r="Q4" s="66" t="s">
        <v>58</v>
      </c>
      <c r="R4" s="67" t="s">
        <v>59</v>
      </c>
      <c r="S4" s="63" t="s">
        <v>55</v>
      </c>
      <c r="T4" s="68" t="s">
        <v>61</v>
      </c>
      <c r="U4" s="63" t="s">
        <v>55</v>
      </c>
      <c r="V4" s="64" t="s">
        <v>56</v>
      </c>
      <c r="W4" s="69" t="s">
        <v>59</v>
      </c>
    </row>
    <row r="5" spans="1:23" s="21" customFormat="1" ht="18">
      <c r="A5" s="33">
        <v>1</v>
      </c>
      <c r="B5" s="99" t="s">
        <v>67</v>
      </c>
      <c r="C5" s="100">
        <v>39367</v>
      </c>
      <c r="D5" s="101" t="s">
        <v>22</v>
      </c>
      <c r="E5" s="101" t="s">
        <v>33</v>
      </c>
      <c r="F5" s="102">
        <v>21</v>
      </c>
      <c r="G5" s="102">
        <v>23</v>
      </c>
      <c r="H5" s="102">
        <v>1</v>
      </c>
      <c r="I5" s="103">
        <v>12288</v>
      </c>
      <c r="J5" s="104">
        <v>1077</v>
      </c>
      <c r="K5" s="103">
        <v>31582</v>
      </c>
      <c r="L5" s="104">
        <v>2589</v>
      </c>
      <c r="M5" s="103">
        <v>29262.5</v>
      </c>
      <c r="N5" s="104">
        <v>2434</v>
      </c>
      <c r="O5" s="119">
        <f>+M5+K5+I5</f>
        <v>73132.5</v>
      </c>
      <c r="P5" s="120">
        <f>+N5+L5+J5</f>
        <v>6100</v>
      </c>
      <c r="Q5" s="121">
        <f aca="true" t="shared" si="0" ref="Q5:Q13">+P5/G5</f>
        <v>265.2173913043478</v>
      </c>
      <c r="R5" s="122">
        <f aca="true" t="shared" si="1" ref="R5:R13">+O5/P5</f>
        <v>11.988934426229509</v>
      </c>
      <c r="S5" s="103">
        <v>0</v>
      </c>
      <c r="T5" s="108">
        <v>0</v>
      </c>
      <c r="U5" s="109">
        <v>73132.5</v>
      </c>
      <c r="V5" s="110">
        <v>6100</v>
      </c>
      <c r="W5" s="111">
        <f aca="true" t="shared" si="2" ref="W5:W13">U5/V5</f>
        <v>11.988934426229509</v>
      </c>
    </row>
    <row r="6" spans="1:25" s="9" customFormat="1" ht="18">
      <c r="A6" s="33">
        <v>2</v>
      </c>
      <c r="B6" s="114" t="s">
        <v>43</v>
      </c>
      <c r="C6" s="80">
        <v>39318</v>
      </c>
      <c r="D6" s="87" t="s">
        <v>22</v>
      </c>
      <c r="E6" s="87" t="s">
        <v>25</v>
      </c>
      <c r="F6" s="88">
        <v>8</v>
      </c>
      <c r="G6" s="88">
        <v>5</v>
      </c>
      <c r="H6" s="88">
        <v>8</v>
      </c>
      <c r="I6" s="83">
        <v>670</v>
      </c>
      <c r="J6" s="84">
        <v>127</v>
      </c>
      <c r="K6" s="83">
        <v>1149</v>
      </c>
      <c r="L6" s="84">
        <v>215</v>
      </c>
      <c r="M6" s="83">
        <v>1159</v>
      </c>
      <c r="N6" s="84">
        <v>219</v>
      </c>
      <c r="O6" s="85">
        <f>+M6+K6+I6</f>
        <v>2978</v>
      </c>
      <c r="P6" s="86">
        <f>+N6+L6+J6</f>
        <v>561</v>
      </c>
      <c r="Q6" s="74">
        <f>+P6/G6</f>
        <v>112.2</v>
      </c>
      <c r="R6" s="75">
        <f>+O6/P6</f>
        <v>5.308377896613191</v>
      </c>
      <c r="S6" s="73">
        <v>2355</v>
      </c>
      <c r="T6" s="76">
        <f>(+S6-O6)/-S6</f>
        <v>0.2645435244161359</v>
      </c>
      <c r="U6" s="77">
        <v>123783</v>
      </c>
      <c r="V6" s="78">
        <v>12362</v>
      </c>
      <c r="W6" s="115">
        <f>U6/V6</f>
        <v>10.013185568678207</v>
      </c>
      <c r="Y6" s="8"/>
    </row>
    <row r="7" spans="1:25" s="9" customFormat="1" ht="18">
      <c r="A7" s="33">
        <v>3</v>
      </c>
      <c r="B7" s="113" t="s">
        <v>65</v>
      </c>
      <c r="C7" s="71">
        <v>39353</v>
      </c>
      <c r="D7" s="70" t="s">
        <v>22</v>
      </c>
      <c r="E7" s="70" t="s">
        <v>38</v>
      </c>
      <c r="F7" s="72">
        <v>11</v>
      </c>
      <c r="G7" s="72">
        <v>6</v>
      </c>
      <c r="H7" s="72">
        <v>3</v>
      </c>
      <c r="I7" s="83">
        <v>466</v>
      </c>
      <c r="J7" s="84">
        <v>58</v>
      </c>
      <c r="K7" s="83">
        <v>589</v>
      </c>
      <c r="L7" s="84">
        <v>73</v>
      </c>
      <c r="M7" s="83">
        <v>1148</v>
      </c>
      <c r="N7" s="84">
        <v>138</v>
      </c>
      <c r="O7" s="85">
        <f>I7+K7+M7</f>
        <v>2203</v>
      </c>
      <c r="P7" s="86">
        <f>J7+L7+N7</f>
        <v>269</v>
      </c>
      <c r="Q7" s="74">
        <f>+P7/G7</f>
        <v>44.833333333333336</v>
      </c>
      <c r="R7" s="75">
        <f>+O7/P7</f>
        <v>8.189591078066915</v>
      </c>
      <c r="S7" s="73">
        <v>17604</v>
      </c>
      <c r="T7" s="76">
        <f>(+S7-O7)/-S7</f>
        <v>-0.874857986821177</v>
      </c>
      <c r="U7" s="77">
        <v>74792.5</v>
      </c>
      <c r="V7" s="78">
        <v>6268</v>
      </c>
      <c r="W7" s="115">
        <f>U7/V7</f>
        <v>11.93243458838545</v>
      </c>
      <c r="Y7" s="8"/>
    </row>
    <row r="8" spans="1:25" s="9" customFormat="1" ht="18">
      <c r="A8" s="33">
        <v>4</v>
      </c>
      <c r="B8" s="114" t="s">
        <v>63</v>
      </c>
      <c r="C8" s="80">
        <v>39332</v>
      </c>
      <c r="D8" s="87" t="s">
        <v>22</v>
      </c>
      <c r="E8" s="87" t="s">
        <v>33</v>
      </c>
      <c r="F8" s="88">
        <v>23</v>
      </c>
      <c r="G8" s="88">
        <v>7</v>
      </c>
      <c r="H8" s="88">
        <v>6</v>
      </c>
      <c r="I8" s="83">
        <v>406</v>
      </c>
      <c r="J8" s="84">
        <v>81</v>
      </c>
      <c r="K8" s="83">
        <v>771</v>
      </c>
      <c r="L8" s="84">
        <v>153</v>
      </c>
      <c r="M8" s="83">
        <v>540</v>
      </c>
      <c r="N8" s="84">
        <v>105</v>
      </c>
      <c r="O8" s="85">
        <f aca="true" t="shared" si="3" ref="O8:P10">+M8+K8+I8</f>
        <v>1717</v>
      </c>
      <c r="P8" s="86">
        <f t="shared" si="3"/>
        <v>339</v>
      </c>
      <c r="Q8" s="74">
        <f t="shared" si="0"/>
        <v>48.42857142857143</v>
      </c>
      <c r="R8" s="75">
        <f t="shared" si="1"/>
        <v>5.064896755162242</v>
      </c>
      <c r="S8" s="73">
        <v>6851</v>
      </c>
      <c r="T8" s="76">
        <f aca="true" t="shared" si="4" ref="T8:T13">(+S8-O8)/-S8</f>
        <v>-0.749379652605459</v>
      </c>
      <c r="U8" s="77">
        <v>222152</v>
      </c>
      <c r="V8" s="78">
        <v>23895</v>
      </c>
      <c r="W8" s="115">
        <f t="shared" si="2"/>
        <v>9.297007742205482</v>
      </c>
      <c r="Y8" s="8"/>
    </row>
    <row r="9" spans="1:25" s="9" customFormat="1" ht="18">
      <c r="A9" s="33">
        <v>5</v>
      </c>
      <c r="B9" s="114" t="s">
        <v>41</v>
      </c>
      <c r="C9" s="80">
        <v>39311</v>
      </c>
      <c r="D9" s="87" t="s">
        <v>22</v>
      </c>
      <c r="E9" s="87" t="s">
        <v>33</v>
      </c>
      <c r="F9" s="88">
        <v>10</v>
      </c>
      <c r="G9" s="88">
        <v>1</v>
      </c>
      <c r="H9" s="88">
        <v>9</v>
      </c>
      <c r="I9" s="83">
        <v>339.5</v>
      </c>
      <c r="J9" s="84">
        <v>131</v>
      </c>
      <c r="K9" s="83">
        <v>551</v>
      </c>
      <c r="L9" s="84">
        <v>200</v>
      </c>
      <c r="M9" s="83">
        <v>236</v>
      </c>
      <c r="N9" s="84">
        <v>83</v>
      </c>
      <c r="O9" s="85">
        <f t="shared" si="3"/>
        <v>1126.5</v>
      </c>
      <c r="P9" s="86">
        <f t="shared" si="3"/>
        <v>414</v>
      </c>
      <c r="Q9" s="74">
        <f>+P9/G9</f>
        <v>414</v>
      </c>
      <c r="R9" s="75">
        <f>+O9/P9</f>
        <v>2.721014492753623</v>
      </c>
      <c r="S9" s="73">
        <v>300.5</v>
      </c>
      <c r="T9" s="76">
        <f>(+S9-O9)/-S9</f>
        <v>2.7487520798668883</v>
      </c>
      <c r="U9" s="77">
        <v>52772</v>
      </c>
      <c r="V9" s="78">
        <v>6282</v>
      </c>
      <c r="W9" s="115">
        <f>U9/V9</f>
        <v>8.400509391913403</v>
      </c>
      <c r="Y9" s="8"/>
    </row>
    <row r="10" spans="1:24" s="10" customFormat="1" ht="18">
      <c r="A10" s="33">
        <v>6</v>
      </c>
      <c r="B10" s="112" t="s">
        <v>64</v>
      </c>
      <c r="C10" s="80">
        <v>39332</v>
      </c>
      <c r="D10" s="79" t="s">
        <v>22</v>
      </c>
      <c r="E10" s="79" t="s">
        <v>38</v>
      </c>
      <c r="F10" s="82">
        <v>2</v>
      </c>
      <c r="G10" s="82">
        <v>1</v>
      </c>
      <c r="H10" s="82">
        <v>6</v>
      </c>
      <c r="I10" s="83">
        <v>87</v>
      </c>
      <c r="J10" s="84">
        <v>10</v>
      </c>
      <c r="K10" s="83">
        <v>161</v>
      </c>
      <c r="L10" s="84">
        <v>19</v>
      </c>
      <c r="M10" s="83">
        <v>161</v>
      </c>
      <c r="N10" s="84">
        <v>19</v>
      </c>
      <c r="O10" s="85">
        <f t="shared" si="3"/>
        <v>409</v>
      </c>
      <c r="P10" s="86">
        <f t="shared" si="3"/>
        <v>48</v>
      </c>
      <c r="Q10" s="74">
        <f t="shared" si="0"/>
        <v>48</v>
      </c>
      <c r="R10" s="75">
        <f t="shared" si="1"/>
        <v>8.520833333333334</v>
      </c>
      <c r="S10" s="73">
        <v>504</v>
      </c>
      <c r="T10" s="76">
        <f t="shared" si="4"/>
        <v>-0.1884920634920635</v>
      </c>
      <c r="U10" s="77">
        <v>16120</v>
      </c>
      <c r="V10" s="78">
        <v>2079</v>
      </c>
      <c r="W10" s="115">
        <f t="shared" si="2"/>
        <v>7.753727753727754</v>
      </c>
      <c r="X10" s="8"/>
    </row>
    <row r="11" spans="1:25" s="9" customFormat="1" ht="18">
      <c r="A11" s="33">
        <v>7</v>
      </c>
      <c r="B11" s="114" t="s">
        <v>24</v>
      </c>
      <c r="C11" s="80">
        <v>39283</v>
      </c>
      <c r="D11" s="87" t="s">
        <v>22</v>
      </c>
      <c r="E11" s="87" t="s">
        <v>25</v>
      </c>
      <c r="F11" s="88">
        <v>30</v>
      </c>
      <c r="G11" s="88">
        <v>1</v>
      </c>
      <c r="H11" s="88">
        <v>13</v>
      </c>
      <c r="I11" s="83">
        <v>44</v>
      </c>
      <c r="J11" s="84">
        <v>7</v>
      </c>
      <c r="K11" s="83">
        <v>82</v>
      </c>
      <c r="L11" s="84">
        <v>13</v>
      </c>
      <c r="M11" s="83">
        <v>190</v>
      </c>
      <c r="N11" s="84">
        <v>29</v>
      </c>
      <c r="O11" s="85">
        <f>+I11+K11+M11</f>
        <v>316</v>
      </c>
      <c r="P11" s="86">
        <f>+J11+L11+N11</f>
        <v>49</v>
      </c>
      <c r="Q11" s="74">
        <f>+P11/G11</f>
        <v>49</v>
      </c>
      <c r="R11" s="75">
        <f>+O11/P11</f>
        <v>6.448979591836735</v>
      </c>
      <c r="S11" s="73">
        <v>444</v>
      </c>
      <c r="T11" s="76">
        <f>(+S11-O11)/-S11</f>
        <v>-0.2882882882882883</v>
      </c>
      <c r="U11" s="77">
        <v>114507.5</v>
      </c>
      <c r="V11" s="78">
        <v>17248</v>
      </c>
      <c r="W11" s="115">
        <f>U11/V11</f>
        <v>6.638885667903525</v>
      </c>
      <c r="Y11" s="8"/>
    </row>
    <row r="12" spans="1:24" s="10" customFormat="1" ht="18">
      <c r="A12" s="33">
        <v>8</v>
      </c>
      <c r="B12" s="112" t="s">
        <v>32</v>
      </c>
      <c r="C12" s="80">
        <v>39220</v>
      </c>
      <c r="D12" s="81" t="s">
        <v>22</v>
      </c>
      <c r="E12" s="79" t="s">
        <v>33</v>
      </c>
      <c r="F12" s="82">
        <v>88</v>
      </c>
      <c r="G12" s="82">
        <v>1</v>
      </c>
      <c r="H12" s="82">
        <v>21</v>
      </c>
      <c r="I12" s="83">
        <v>10</v>
      </c>
      <c r="J12" s="84">
        <v>2</v>
      </c>
      <c r="K12" s="83">
        <v>40</v>
      </c>
      <c r="L12" s="84">
        <v>8</v>
      </c>
      <c r="M12" s="83">
        <v>44</v>
      </c>
      <c r="N12" s="84">
        <v>8</v>
      </c>
      <c r="O12" s="85">
        <f>I12+K12+M12</f>
        <v>94</v>
      </c>
      <c r="P12" s="86">
        <f>J12+L12+N12</f>
        <v>18</v>
      </c>
      <c r="Q12" s="74">
        <f>+P12/G12</f>
        <v>18</v>
      </c>
      <c r="R12" s="75">
        <f>+O12/P12</f>
        <v>5.222222222222222</v>
      </c>
      <c r="S12" s="73">
        <v>84</v>
      </c>
      <c r="T12" s="76">
        <f>(+S12-O12)/-S12</f>
        <v>0.11904761904761904</v>
      </c>
      <c r="U12" s="77">
        <v>569904.5</v>
      </c>
      <c r="V12" s="78">
        <v>82525</v>
      </c>
      <c r="W12" s="115">
        <f>U12/V12</f>
        <v>6.905840654347167</v>
      </c>
      <c r="X12" s="8"/>
    </row>
    <row r="13" spans="1:25" s="9" customFormat="1" ht="18">
      <c r="A13" s="33">
        <v>9</v>
      </c>
      <c r="B13" s="114" t="s">
        <v>28</v>
      </c>
      <c r="C13" s="80">
        <v>39290</v>
      </c>
      <c r="D13" s="87" t="s">
        <v>22</v>
      </c>
      <c r="E13" s="87" t="s">
        <v>27</v>
      </c>
      <c r="F13" s="88">
        <v>10</v>
      </c>
      <c r="G13" s="88">
        <v>1</v>
      </c>
      <c r="H13" s="88">
        <v>12</v>
      </c>
      <c r="I13" s="83">
        <v>0</v>
      </c>
      <c r="J13" s="84">
        <v>0</v>
      </c>
      <c r="K13" s="83">
        <v>20</v>
      </c>
      <c r="L13" s="84">
        <v>4</v>
      </c>
      <c r="M13" s="83">
        <v>31</v>
      </c>
      <c r="N13" s="84">
        <v>6</v>
      </c>
      <c r="O13" s="85">
        <f>+M13+K13+I13</f>
        <v>51</v>
      </c>
      <c r="P13" s="86">
        <f>+N13+L13+J13</f>
        <v>10</v>
      </c>
      <c r="Q13" s="74">
        <f t="shared" si="0"/>
        <v>10</v>
      </c>
      <c r="R13" s="75">
        <f t="shared" si="1"/>
        <v>5.1</v>
      </c>
      <c r="S13" s="73">
        <v>460</v>
      </c>
      <c r="T13" s="76">
        <f t="shared" si="4"/>
        <v>-0.8891304347826087</v>
      </c>
      <c r="U13" s="77">
        <v>88532.5</v>
      </c>
      <c r="V13" s="78">
        <v>11494</v>
      </c>
      <c r="W13" s="115">
        <f t="shared" si="2"/>
        <v>7.702496954933008</v>
      </c>
      <c r="Y13" s="8"/>
    </row>
    <row r="14" spans="1:24" s="10" customFormat="1" ht="18">
      <c r="A14" s="32"/>
      <c r="B14" s="114"/>
      <c r="C14" s="80"/>
      <c r="D14" s="87"/>
      <c r="E14" s="87"/>
      <c r="F14" s="88"/>
      <c r="G14" s="88"/>
      <c r="H14" s="88"/>
      <c r="I14" s="83"/>
      <c r="J14" s="84"/>
      <c r="K14" s="83"/>
      <c r="L14" s="84"/>
      <c r="M14" s="83"/>
      <c r="N14" s="84"/>
      <c r="O14" s="85"/>
      <c r="P14" s="86"/>
      <c r="Q14" s="74"/>
      <c r="R14" s="75"/>
      <c r="S14" s="73"/>
      <c r="T14" s="76"/>
      <c r="U14" s="77"/>
      <c r="V14" s="78"/>
      <c r="W14" s="115"/>
      <c r="X14" s="8"/>
    </row>
    <row r="15" spans="1:24" s="10" customFormat="1" ht="18">
      <c r="A15" s="33"/>
      <c r="B15" s="114"/>
      <c r="C15" s="80"/>
      <c r="D15" s="87"/>
      <c r="E15" s="87"/>
      <c r="F15" s="88"/>
      <c r="G15" s="88"/>
      <c r="H15" s="88"/>
      <c r="I15" s="83"/>
      <c r="J15" s="84"/>
      <c r="K15" s="83"/>
      <c r="L15" s="84"/>
      <c r="M15" s="83"/>
      <c r="N15" s="84"/>
      <c r="O15" s="85"/>
      <c r="P15" s="86"/>
      <c r="Q15" s="74"/>
      <c r="R15" s="75"/>
      <c r="S15" s="73"/>
      <c r="T15" s="76"/>
      <c r="U15" s="77"/>
      <c r="V15" s="78"/>
      <c r="W15" s="115"/>
      <c r="X15" s="8"/>
    </row>
    <row r="16" spans="1:24" s="10" customFormat="1" ht="18">
      <c r="A16" s="32"/>
      <c r="B16" s="112"/>
      <c r="C16" s="80"/>
      <c r="D16" s="81"/>
      <c r="E16" s="79"/>
      <c r="F16" s="82"/>
      <c r="G16" s="82"/>
      <c r="H16" s="82"/>
      <c r="I16" s="83"/>
      <c r="J16" s="84"/>
      <c r="K16" s="83"/>
      <c r="L16" s="84"/>
      <c r="M16" s="83"/>
      <c r="N16" s="84"/>
      <c r="O16" s="85"/>
      <c r="P16" s="86"/>
      <c r="Q16" s="74"/>
      <c r="R16" s="75"/>
      <c r="S16" s="73"/>
      <c r="T16" s="76"/>
      <c r="U16" s="77"/>
      <c r="V16" s="78"/>
      <c r="W16" s="115"/>
      <c r="X16" s="8"/>
    </row>
    <row r="17" spans="1:24" s="10" customFormat="1" ht="18">
      <c r="A17" s="33"/>
      <c r="B17" s="113"/>
      <c r="C17" s="71"/>
      <c r="D17" s="98"/>
      <c r="E17" s="70"/>
      <c r="F17" s="72"/>
      <c r="G17" s="72"/>
      <c r="H17" s="72"/>
      <c r="I17" s="83"/>
      <c r="J17" s="84"/>
      <c r="K17" s="83"/>
      <c r="L17" s="84"/>
      <c r="M17" s="83"/>
      <c r="N17" s="84"/>
      <c r="O17" s="85"/>
      <c r="P17" s="86"/>
      <c r="Q17" s="74"/>
      <c r="R17" s="75"/>
      <c r="S17" s="73"/>
      <c r="T17" s="76"/>
      <c r="U17" s="77"/>
      <c r="V17" s="78"/>
      <c r="W17" s="115"/>
      <c r="X17" s="8"/>
    </row>
    <row r="18" spans="1:24" s="10" customFormat="1" ht="18">
      <c r="A18" s="32"/>
      <c r="B18" s="117"/>
      <c r="C18" s="92"/>
      <c r="D18" s="91"/>
      <c r="E18" s="91"/>
      <c r="F18" s="93"/>
      <c r="G18" s="93"/>
      <c r="H18" s="93"/>
      <c r="I18" s="83"/>
      <c r="J18" s="84"/>
      <c r="K18" s="83"/>
      <c r="L18" s="84"/>
      <c r="M18" s="83"/>
      <c r="N18" s="84"/>
      <c r="O18" s="85"/>
      <c r="P18" s="86"/>
      <c r="Q18" s="74"/>
      <c r="R18" s="75"/>
      <c r="S18" s="73"/>
      <c r="T18" s="76"/>
      <c r="U18" s="77"/>
      <c r="V18" s="78"/>
      <c r="W18" s="115"/>
      <c r="X18" s="8"/>
    </row>
    <row r="19" spans="1:25" s="10" customFormat="1" ht="18">
      <c r="A19" s="33"/>
      <c r="B19" s="113"/>
      <c r="C19" s="71"/>
      <c r="D19" s="98"/>
      <c r="E19" s="70"/>
      <c r="F19" s="72"/>
      <c r="G19" s="72"/>
      <c r="H19" s="72"/>
      <c r="I19" s="83"/>
      <c r="J19" s="84"/>
      <c r="K19" s="83"/>
      <c r="L19" s="84"/>
      <c r="M19" s="83"/>
      <c r="N19" s="84"/>
      <c r="O19" s="85"/>
      <c r="P19" s="86"/>
      <c r="Q19" s="74"/>
      <c r="R19" s="75"/>
      <c r="S19" s="73"/>
      <c r="T19" s="76"/>
      <c r="U19" s="77"/>
      <c r="V19" s="78"/>
      <c r="W19" s="115"/>
      <c r="X19" s="8"/>
      <c r="Y19" s="8"/>
    </row>
    <row r="20" spans="1:25" s="10" customFormat="1" ht="18">
      <c r="A20" s="33"/>
      <c r="B20" s="113"/>
      <c r="C20" s="71"/>
      <c r="D20" s="98"/>
      <c r="E20" s="70"/>
      <c r="F20" s="72"/>
      <c r="G20" s="72"/>
      <c r="H20" s="72"/>
      <c r="I20" s="83"/>
      <c r="J20" s="84"/>
      <c r="K20" s="83"/>
      <c r="L20" s="84"/>
      <c r="M20" s="83"/>
      <c r="N20" s="84"/>
      <c r="O20" s="85"/>
      <c r="P20" s="86"/>
      <c r="Q20" s="74"/>
      <c r="R20" s="75"/>
      <c r="S20" s="73"/>
      <c r="T20" s="76"/>
      <c r="U20" s="77"/>
      <c r="V20" s="78"/>
      <c r="W20" s="115"/>
      <c r="X20" s="8"/>
      <c r="Y20" s="8"/>
    </row>
    <row r="21" spans="1:25" s="10" customFormat="1" ht="18">
      <c r="A21" s="32"/>
      <c r="B21" s="113"/>
      <c r="C21" s="71"/>
      <c r="D21" s="98"/>
      <c r="E21" s="70"/>
      <c r="F21" s="72"/>
      <c r="G21" s="72"/>
      <c r="H21" s="72"/>
      <c r="I21" s="83"/>
      <c r="J21" s="84"/>
      <c r="K21" s="83"/>
      <c r="L21" s="84"/>
      <c r="M21" s="83"/>
      <c r="N21" s="84"/>
      <c r="O21" s="85"/>
      <c r="P21" s="86"/>
      <c r="Q21" s="74"/>
      <c r="R21" s="75"/>
      <c r="S21" s="73"/>
      <c r="T21" s="76"/>
      <c r="U21" s="77"/>
      <c r="V21" s="78"/>
      <c r="W21" s="115"/>
      <c r="X21" s="8"/>
      <c r="Y21" s="8"/>
    </row>
    <row r="22" spans="1:25" s="10" customFormat="1" ht="18">
      <c r="A22" s="33"/>
      <c r="B22" s="113"/>
      <c r="C22" s="71"/>
      <c r="D22" s="70"/>
      <c r="E22" s="70"/>
      <c r="F22" s="72"/>
      <c r="G22" s="72"/>
      <c r="H22" s="72"/>
      <c r="I22" s="83"/>
      <c r="J22" s="84"/>
      <c r="K22" s="83"/>
      <c r="L22" s="84"/>
      <c r="M22" s="83"/>
      <c r="N22" s="84"/>
      <c r="O22" s="85"/>
      <c r="P22" s="86"/>
      <c r="Q22" s="74"/>
      <c r="R22" s="75"/>
      <c r="S22" s="73"/>
      <c r="T22" s="76"/>
      <c r="U22" s="77"/>
      <c r="V22" s="78"/>
      <c r="W22" s="115"/>
      <c r="X22" s="8"/>
      <c r="Y22" s="8"/>
    </row>
    <row r="23" spans="1:28" s="36" customFormat="1" ht="15.75" thickBot="1">
      <c r="A23" s="43"/>
      <c r="B23" s="128" t="s">
        <v>12</v>
      </c>
      <c r="C23" s="129"/>
      <c r="D23" s="130"/>
      <c r="E23" s="131"/>
      <c r="F23" s="38">
        <f>SUM(F5:F22)</f>
        <v>203</v>
      </c>
      <c r="G23" s="38">
        <f>SUM(G5:G22)</f>
        <v>46</v>
      </c>
      <c r="H23" s="39"/>
      <c r="I23" s="46"/>
      <c r="J23" s="54"/>
      <c r="K23" s="46"/>
      <c r="L23" s="54"/>
      <c r="M23" s="46"/>
      <c r="N23" s="54"/>
      <c r="O23" s="46">
        <f>SUM(O5:O22)</f>
        <v>82027</v>
      </c>
      <c r="P23" s="54">
        <f>SUM(P5:P22)</f>
        <v>7808</v>
      </c>
      <c r="Q23" s="54">
        <f>O23/G23</f>
        <v>1783.195652173913</v>
      </c>
      <c r="R23" s="40">
        <f>O23/P23</f>
        <v>10.505507172131148</v>
      </c>
      <c r="S23" s="46"/>
      <c r="T23" s="41"/>
      <c r="U23" s="46"/>
      <c r="V23" s="54"/>
      <c r="W23" s="42"/>
      <c r="AB23" s="36" t="s">
        <v>18</v>
      </c>
    </row>
    <row r="24" spans="1:24" s="31" customFormat="1" ht="18">
      <c r="A24" s="24"/>
      <c r="B24" s="45"/>
      <c r="C24" s="37"/>
      <c r="F24" s="61"/>
      <c r="G24" s="26"/>
      <c r="H24" s="25"/>
      <c r="I24" s="47"/>
      <c r="J24" s="27"/>
      <c r="K24" s="47"/>
      <c r="L24" s="27"/>
      <c r="M24" s="47"/>
      <c r="N24" s="27"/>
      <c r="O24" s="47"/>
      <c r="P24" s="27"/>
      <c r="Q24" s="27"/>
      <c r="R24" s="28"/>
      <c r="S24" s="52"/>
      <c r="T24" s="29"/>
      <c r="U24" s="52"/>
      <c r="V24" s="27"/>
      <c r="W24" s="28"/>
      <c r="X24" s="30"/>
    </row>
  </sheetData>
  <mergeCells count="15">
    <mergeCell ref="B23:E23"/>
    <mergeCell ref="A2:W2"/>
    <mergeCell ref="S3:T3"/>
    <mergeCell ref="F3:F4"/>
    <mergeCell ref="I3:J3"/>
    <mergeCell ref="G3:G4"/>
    <mergeCell ref="U3:W3"/>
    <mergeCell ref="B3:B4"/>
    <mergeCell ref="C3:C4"/>
    <mergeCell ref="E3:E4"/>
    <mergeCell ref="O3:R3"/>
    <mergeCell ref="H3:H4"/>
    <mergeCell ref="D3:D4"/>
    <mergeCell ref="M3:N3"/>
    <mergeCell ref="K3:L3"/>
  </mergeCells>
  <printOptions/>
  <pageMargins left="0.3" right="0.13" top="1" bottom="1" header="0.5" footer="0.5"/>
  <pageSetup orientation="portrait" paperSize="9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6"/>
  <sheetViews>
    <sheetView zoomScale="60" zoomScaleNormal="60" workbookViewId="0" topLeftCell="A1">
      <selection activeCell="A2" sqref="A2:W2"/>
    </sheetView>
  </sheetViews>
  <sheetFormatPr defaultColWidth="9.140625" defaultRowHeight="12.75"/>
  <cols>
    <col min="1" max="1" width="3.421875" style="22" bestFit="1" customWidth="1"/>
    <col min="2" max="2" width="35.7109375" style="4" customWidth="1"/>
    <col min="3" max="3" width="11.7109375" style="35" customWidth="1"/>
    <col min="4" max="4" width="11.7109375" style="3" customWidth="1"/>
    <col min="5" max="5" width="18.140625" style="3" customWidth="1"/>
    <col min="6" max="6" width="8.28125" style="5" customWidth="1"/>
    <col min="7" max="7" width="8.8515625" style="5" customWidth="1"/>
    <col min="8" max="8" width="9.7109375" style="5" customWidth="1"/>
    <col min="9" max="9" width="14.28125" style="48" bestFit="1" customWidth="1"/>
    <col min="10" max="10" width="8.57421875" style="55" bestFit="1" customWidth="1"/>
    <col min="11" max="11" width="14.28125" style="48" bestFit="1" customWidth="1"/>
    <col min="12" max="12" width="8.57421875" style="55" bestFit="1" customWidth="1"/>
    <col min="13" max="13" width="14.28125" style="48" bestFit="1" customWidth="1"/>
    <col min="14" max="14" width="8.57421875" style="55" bestFit="1" customWidth="1"/>
    <col min="15" max="15" width="17.00390625" style="50" bestFit="1" customWidth="1"/>
    <col min="16" max="16" width="10.28125" style="60" customWidth="1"/>
    <col min="17" max="17" width="10.7109375" style="55" bestFit="1" customWidth="1"/>
    <col min="18" max="18" width="10.00390625" style="12" bestFit="1" customWidth="1"/>
    <col min="19" max="19" width="15.421875" style="53" bestFit="1" customWidth="1"/>
    <col min="20" max="20" width="10.421875" style="3" bestFit="1" customWidth="1"/>
    <col min="21" max="21" width="18.00390625" style="48" bestFit="1" customWidth="1"/>
    <col min="22" max="22" width="13.57421875" style="55" bestFit="1" customWidth="1"/>
    <col min="23" max="23" width="10.00390625" style="12" bestFit="1" customWidth="1"/>
    <col min="24" max="24" width="39.8515625" style="1" customWidth="1"/>
    <col min="25" max="27" width="39.8515625" style="3" customWidth="1"/>
    <col min="28" max="28" width="2.140625" style="3" bestFit="1" customWidth="1"/>
    <col min="29" max="16384" width="39.8515625" style="3" customWidth="1"/>
  </cols>
  <sheetData>
    <row r="1" spans="1:23" s="10" customFormat="1" ht="99" customHeight="1">
      <c r="A1" s="20"/>
      <c r="B1" s="44"/>
      <c r="C1" s="19"/>
      <c r="D1" s="62"/>
      <c r="E1" s="62"/>
      <c r="F1" s="18"/>
      <c r="G1" s="18"/>
      <c r="H1" s="18"/>
      <c r="I1" s="17"/>
      <c r="J1" s="16"/>
      <c r="K1" s="49"/>
      <c r="L1" s="15"/>
      <c r="M1" s="14"/>
      <c r="N1" s="13"/>
      <c r="O1" s="58"/>
      <c r="P1" s="59"/>
      <c r="Q1" s="56"/>
      <c r="R1" s="57"/>
      <c r="S1" s="51"/>
      <c r="U1" s="51"/>
      <c r="V1" s="56"/>
      <c r="W1" s="57"/>
    </row>
    <row r="2" spans="1:23" s="2" customFormat="1" ht="27.75" thickBot="1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</row>
    <row r="3" spans="1:23" s="21" customFormat="1" ht="20.25" customHeight="1">
      <c r="A3" s="23"/>
      <c r="B3" s="135" t="s">
        <v>45</v>
      </c>
      <c r="C3" s="137" t="s">
        <v>46</v>
      </c>
      <c r="D3" s="124" t="s">
        <v>47</v>
      </c>
      <c r="E3" s="124" t="s">
        <v>48</v>
      </c>
      <c r="F3" s="124" t="s">
        <v>49</v>
      </c>
      <c r="G3" s="124" t="s">
        <v>50</v>
      </c>
      <c r="H3" s="124" t="s">
        <v>51</v>
      </c>
      <c r="I3" s="127" t="s">
        <v>52</v>
      </c>
      <c r="J3" s="127"/>
      <c r="K3" s="127" t="s">
        <v>53</v>
      </c>
      <c r="L3" s="127"/>
      <c r="M3" s="127" t="s">
        <v>54</v>
      </c>
      <c r="N3" s="127"/>
      <c r="O3" s="123" t="s">
        <v>57</v>
      </c>
      <c r="P3" s="123"/>
      <c r="Q3" s="123"/>
      <c r="R3" s="123"/>
      <c r="S3" s="127" t="s">
        <v>60</v>
      </c>
      <c r="T3" s="127"/>
      <c r="U3" s="123" t="s">
        <v>62</v>
      </c>
      <c r="V3" s="123"/>
      <c r="W3" s="134"/>
    </row>
    <row r="4" spans="1:23" s="21" customFormat="1" ht="52.5" customHeight="1" thickBot="1">
      <c r="A4" s="34"/>
      <c r="B4" s="136"/>
      <c r="C4" s="138"/>
      <c r="D4" s="126"/>
      <c r="E4" s="126"/>
      <c r="F4" s="125"/>
      <c r="G4" s="125"/>
      <c r="H4" s="125"/>
      <c r="I4" s="63" t="s">
        <v>55</v>
      </c>
      <c r="J4" s="64" t="s">
        <v>56</v>
      </c>
      <c r="K4" s="63" t="s">
        <v>55</v>
      </c>
      <c r="L4" s="64" t="s">
        <v>56</v>
      </c>
      <c r="M4" s="63" t="s">
        <v>55</v>
      </c>
      <c r="N4" s="64" t="s">
        <v>56</v>
      </c>
      <c r="O4" s="65" t="s">
        <v>55</v>
      </c>
      <c r="P4" s="66" t="s">
        <v>56</v>
      </c>
      <c r="Q4" s="66" t="s">
        <v>58</v>
      </c>
      <c r="R4" s="67" t="s">
        <v>59</v>
      </c>
      <c r="S4" s="63" t="s">
        <v>55</v>
      </c>
      <c r="T4" s="68" t="s">
        <v>61</v>
      </c>
      <c r="U4" s="63" t="s">
        <v>55</v>
      </c>
      <c r="V4" s="64" t="s">
        <v>56</v>
      </c>
      <c r="W4" s="69" t="s">
        <v>59</v>
      </c>
    </row>
    <row r="5" spans="1:23" s="21" customFormat="1" ht="18">
      <c r="A5" s="33">
        <v>1</v>
      </c>
      <c r="B5" s="99" t="s">
        <v>65</v>
      </c>
      <c r="C5" s="100">
        <v>39353</v>
      </c>
      <c r="D5" s="101" t="s">
        <v>22</v>
      </c>
      <c r="E5" s="101" t="s">
        <v>38</v>
      </c>
      <c r="F5" s="102">
        <v>11</v>
      </c>
      <c r="G5" s="102">
        <v>11</v>
      </c>
      <c r="H5" s="102">
        <v>2</v>
      </c>
      <c r="I5" s="103">
        <v>5301</v>
      </c>
      <c r="J5" s="104">
        <v>442</v>
      </c>
      <c r="K5" s="103">
        <v>6597.5</v>
      </c>
      <c r="L5" s="104">
        <v>541</v>
      </c>
      <c r="M5" s="103">
        <v>5705.5</v>
      </c>
      <c r="N5" s="104">
        <v>465</v>
      </c>
      <c r="O5" s="119">
        <f aca="true" t="shared" si="0" ref="O5:P10">+M5+K5+I5</f>
        <v>17604</v>
      </c>
      <c r="P5" s="120">
        <f t="shared" si="0"/>
        <v>1448</v>
      </c>
      <c r="Q5" s="121">
        <f aca="true" t="shared" si="1" ref="Q5:Q11">+P5/G5</f>
        <v>131.63636363636363</v>
      </c>
      <c r="R5" s="122">
        <f aca="true" t="shared" si="2" ref="R5:R11">+O5/P5</f>
        <v>12.157458563535911</v>
      </c>
      <c r="S5" s="103">
        <v>34270</v>
      </c>
      <c r="T5" s="108">
        <f aca="true" t="shared" si="3" ref="T5:T11">(+S5-O5)/-S5</f>
        <v>-0.48631456084038516</v>
      </c>
      <c r="U5" s="109">
        <v>63034</v>
      </c>
      <c r="V5" s="110">
        <v>5077</v>
      </c>
      <c r="W5" s="111">
        <f aca="true" t="shared" si="4" ref="W5:W11">U5/V5</f>
        <v>12.415599763639944</v>
      </c>
    </row>
    <row r="6" spans="1:25" s="9" customFormat="1" ht="18">
      <c r="A6" s="33">
        <v>2</v>
      </c>
      <c r="B6" s="114" t="s">
        <v>63</v>
      </c>
      <c r="C6" s="80">
        <v>39332</v>
      </c>
      <c r="D6" s="87" t="s">
        <v>22</v>
      </c>
      <c r="E6" s="87" t="s">
        <v>33</v>
      </c>
      <c r="F6" s="88">
        <v>23</v>
      </c>
      <c r="G6" s="88">
        <v>21</v>
      </c>
      <c r="H6" s="88">
        <v>5</v>
      </c>
      <c r="I6" s="83">
        <v>1301.5</v>
      </c>
      <c r="J6" s="84">
        <v>219</v>
      </c>
      <c r="K6" s="83">
        <v>2642</v>
      </c>
      <c r="L6" s="84">
        <v>408</v>
      </c>
      <c r="M6" s="83">
        <v>2907.5</v>
      </c>
      <c r="N6" s="84">
        <v>466</v>
      </c>
      <c r="O6" s="85">
        <f t="shared" si="0"/>
        <v>6851</v>
      </c>
      <c r="P6" s="86">
        <f t="shared" si="0"/>
        <v>1093</v>
      </c>
      <c r="Q6" s="74">
        <f t="shared" si="1"/>
        <v>52.04761904761905</v>
      </c>
      <c r="R6" s="75">
        <f t="shared" si="2"/>
        <v>6.2680695333943275</v>
      </c>
      <c r="S6" s="73">
        <v>16445.5</v>
      </c>
      <c r="T6" s="76">
        <f t="shared" si="3"/>
        <v>-0.5834118755890669</v>
      </c>
      <c r="U6" s="77">
        <v>216325</v>
      </c>
      <c r="V6" s="78">
        <v>22802</v>
      </c>
      <c r="W6" s="115">
        <f t="shared" si="4"/>
        <v>9.48710639417595</v>
      </c>
      <c r="Y6" s="8"/>
    </row>
    <row r="7" spans="1:25" s="9" customFormat="1" ht="18">
      <c r="A7" s="33">
        <v>3</v>
      </c>
      <c r="B7" s="114" t="s">
        <v>43</v>
      </c>
      <c r="C7" s="80">
        <v>39318</v>
      </c>
      <c r="D7" s="87" t="s">
        <v>22</v>
      </c>
      <c r="E7" s="87" t="s">
        <v>33</v>
      </c>
      <c r="F7" s="88">
        <v>8</v>
      </c>
      <c r="G7" s="88">
        <v>4</v>
      </c>
      <c r="H7" s="88">
        <v>7</v>
      </c>
      <c r="I7" s="83">
        <v>316.5</v>
      </c>
      <c r="J7" s="84">
        <v>47</v>
      </c>
      <c r="K7" s="83">
        <v>1106</v>
      </c>
      <c r="L7" s="84">
        <v>155</v>
      </c>
      <c r="M7" s="83">
        <v>932.5</v>
      </c>
      <c r="N7" s="84">
        <v>124</v>
      </c>
      <c r="O7" s="85">
        <f t="shared" si="0"/>
        <v>2355</v>
      </c>
      <c r="P7" s="86">
        <f t="shared" si="0"/>
        <v>326</v>
      </c>
      <c r="Q7" s="74">
        <f t="shared" si="1"/>
        <v>81.5</v>
      </c>
      <c r="R7" s="75">
        <f t="shared" si="2"/>
        <v>7.223926380368098</v>
      </c>
      <c r="S7" s="73">
        <v>9101.5</v>
      </c>
      <c r="T7" s="76">
        <f t="shared" si="3"/>
        <v>-0.7412514420699885</v>
      </c>
      <c r="U7" s="77">
        <v>119349</v>
      </c>
      <c r="V7" s="78">
        <v>11591</v>
      </c>
      <c r="W7" s="115">
        <f t="shared" si="4"/>
        <v>10.296695712190493</v>
      </c>
      <c r="Y7" s="8"/>
    </row>
    <row r="8" spans="1:24" s="6" customFormat="1" ht="18">
      <c r="A8" s="32">
        <v>4</v>
      </c>
      <c r="B8" s="114" t="s">
        <v>26</v>
      </c>
      <c r="C8" s="80">
        <v>39262</v>
      </c>
      <c r="D8" s="87" t="s">
        <v>22</v>
      </c>
      <c r="E8" s="87" t="s">
        <v>27</v>
      </c>
      <c r="F8" s="88">
        <v>21</v>
      </c>
      <c r="G8" s="88">
        <v>3</v>
      </c>
      <c r="H8" s="88">
        <v>15</v>
      </c>
      <c r="I8" s="83">
        <v>199</v>
      </c>
      <c r="J8" s="84">
        <v>45</v>
      </c>
      <c r="K8" s="83">
        <v>305</v>
      </c>
      <c r="L8" s="84">
        <v>66</v>
      </c>
      <c r="M8" s="83">
        <v>364</v>
      </c>
      <c r="N8" s="84">
        <v>70</v>
      </c>
      <c r="O8" s="85">
        <f>+M8+K8+I8</f>
        <v>868</v>
      </c>
      <c r="P8" s="86">
        <f>+N8+L8+J8</f>
        <v>181</v>
      </c>
      <c r="Q8" s="74">
        <f>+P8/G8</f>
        <v>60.333333333333336</v>
      </c>
      <c r="R8" s="75">
        <f>+O8/P8</f>
        <v>4.795580110497237</v>
      </c>
      <c r="S8" s="73">
        <v>1069</v>
      </c>
      <c r="T8" s="76">
        <f>(+S8-O8)/-S8</f>
        <v>-0.1880261927034612</v>
      </c>
      <c r="U8" s="77">
        <v>188907.4</v>
      </c>
      <c r="V8" s="78">
        <v>28241</v>
      </c>
      <c r="W8" s="115">
        <f>U8/V8</f>
        <v>6.689118657271343</v>
      </c>
      <c r="X8" s="7"/>
    </row>
    <row r="9" spans="1:24" s="10" customFormat="1" ht="18">
      <c r="A9" s="33">
        <v>5</v>
      </c>
      <c r="B9" s="112" t="s">
        <v>64</v>
      </c>
      <c r="C9" s="80">
        <v>39332</v>
      </c>
      <c r="D9" s="79" t="s">
        <v>22</v>
      </c>
      <c r="E9" s="79" t="s">
        <v>38</v>
      </c>
      <c r="F9" s="82">
        <v>2</v>
      </c>
      <c r="G9" s="82">
        <v>2</v>
      </c>
      <c r="H9" s="82">
        <v>5</v>
      </c>
      <c r="I9" s="83">
        <v>5</v>
      </c>
      <c r="J9" s="84">
        <v>1</v>
      </c>
      <c r="K9" s="83">
        <v>283</v>
      </c>
      <c r="L9" s="84">
        <v>35</v>
      </c>
      <c r="M9" s="83">
        <v>216</v>
      </c>
      <c r="N9" s="84">
        <v>27</v>
      </c>
      <c r="O9" s="85">
        <f>+M9+K9+I9</f>
        <v>504</v>
      </c>
      <c r="P9" s="86">
        <f>+N9+L9+J9</f>
        <v>63</v>
      </c>
      <c r="Q9" s="74">
        <f>+P9/G9</f>
        <v>31.5</v>
      </c>
      <c r="R9" s="75">
        <f>+O9/P9</f>
        <v>8</v>
      </c>
      <c r="S9" s="73">
        <v>203</v>
      </c>
      <c r="T9" s="76">
        <f>(+S9-O9)/-S9</f>
        <v>1.4827586206896552</v>
      </c>
      <c r="U9" s="77">
        <v>15191</v>
      </c>
      <c r="V9" s="78">
        <v>1952</v>
      </c>
      <c r="W9" s="115">
        <f>U9/V9</f>
        <v>7.782274590163935</v>
      </c>
      <c r="X9" s="8"/>
    </row>
    <row r="10" spans="1:25" s="9" customFormat="1" ht="18">
      <c r="A10" s="33">
        <v>6</v>
      </c>
      <c r="B10" s="114" t="s">
        <v>28</v>
      </c>
      <c r="C10" s="80">
        <v>39290</v>
      </c>
      <c r="D10" s="87" t="s">
        <v>22</v>
      </c>
      <c r="E10" s="87" t="s">
        <v>27</v>
      </c>
      <c r="F10" s="88">
        <v>10</v>
      </c>
      <c r="G10" s="88">
        <v>2</v>
      </c>
      <c r="H10" s="88">
        <v>11</v>
      </c>
      <c r="I10" s="83">
        <v>104</v>
      </c>
      <c r="J10" s="84">
        <v>26</v>
      </c>
      <c r="K10" s="83">
        <v>187</v>
      </c>
      <c r="L10" s="84">
        <v>44</v>
      </c>
      <c r="M10" s="83">
        <v>169</v>
      </c>
      <c r="N10" s="84">
        <v>41</v>
      </c>
      <c r="O10" s="85">
        <f t="shared" si="0"/>
        <v>460</v>
      </c>
      <c r="P10" s="86">
        <f t="shared" si="0"/>
        <v>111</v>
      </c>
      <c r="Q10" s="74">
        <f t="shared" si="1"/>
        <v>55.5</v>
      </c>
      <c r="R10" s="75">
        <f t="shared" si="2"/>
        <v>4.1441441441441444</v>
      </c>
      <c r="S10" s="73">
        <v>1647</v>
      </c>
      <c r="T10" s="76">
        <f t="shared" si="3"/>
        <v>-0.7207043108682453</v>
      </c>
      <c r="U10" s="77">
        <v>88116.5</v>
      </c>
      <c r="V10" s="78">
        <v>11395</v>
      </c>
      <c r="W10" s="115">
        <f t="shared" si="4"/>
        <v>7.732909170688899</v>
      </c>
      <c r="Y10" s="8"/>
    </row>
    <row r="11" spans="1:25" s="9" customFormat="1" ht="18">
      <c r="A11" s="33">
        <v>7</v>
      </c>
      <c r="B11" s="114" t="s">
        <v>24</v>
      </c>
      <c r="C11" s="80">
        <v>39283</v>
      </c>
      <c r="D11" s="87" t="s">
        <v>22</v>
      </c>
      <c r="E11" s="87" t="s">
        <v>25</v>
      </c>
      <c r="F11" s="88">
        <v>30</v>
      </c>
      <c r="G11" s="88">
        <v>2</v>
      </c>
      <c r="H11" s="88">
        <v>12</v>
      </c>
      <c r="I11" s="83">
        <v>173</v>
      </c>
      <c r="J11" s="84">
        <v>34</v>
      </c>
      <c r="K11" s="83">
        <v>246</v>
      </c>
      <c r="L11" s="84">
        <v>48</v>
      </c>
      <c r="M11" s="83">
        <v>25</v>
      </c>
      <c r="N11" s="84">
        <v>5</v>
      </c>
      <c r="O11" s="85">
        <f>+I11+K11+M11</f>
        <v>444</v>
      </c>
      <c r="P11" s="86">
        <f>+J11+L11+N11</f>
        <v>87</v>
      </c>
      <c r="Q11" s="74">
        <f t="shared" si="1"/>
        <v>43.5</v>
      </c>
      <c r="R11" s="75">
        <f t="shared" si="2"/>
        <v>5.103448275862069</v>
      </c>
      <c r="S11" s="73">
        <v>771</v>
      </c>
      <c r="T11" s="76">
        <f t="shared" si="3"/>
        <v>-0.42412451361867703</v>
      </c>
      <c r="U11" s="77">
        <v>114025.5</v>
      </c>
      <c r="V11" s="78">
        <v>17166</v>
      </c>
      <c r="W11" s="115">
        <f t="shared" si="4"/>
        <v>6.6425200978678784</v>
      </c>
      <c r="Y11" s="8"/>
    </row>
    <row r="12" spans="1:25" s="9" customFormat="1" ht="18">
      <c r="A12" s="33">
        <v>8</v>
      </c>
      <c r="B12" s="114" t="s">
        <v>41</v>
      </c>
      <c r="C12" s="80">
        <v>39311</v>
      </c>
      <c r="D12" s="87" t="s">
        <v>22</v>
      </c>
      <c r="E12" s="87" t="s">
        <v>33</v>
      </c>
      <c r="F12" s="88">
        <v>10</v>
      </c>
      <c r="G12" s="88">
        <v>4</v>
      </c>
      <c r="H12" s="88">
        <v>8</v>
      </c>
      <c r="I12" s="83">
        <v>67</v>
      </c>
      <c r="J12" s="84">
        <v>16</v>
      </c>
      <c r="K12" s="83">
        <v>104.5</v>
      </c>
      <c r="L12" s="84">
        <v>26</v>
      </c>
      <c r="M12" s="83">
        <v>129</v>
      </c>
      <c r="N12" s="84">
        <v>30</v>
      </c>
      <c r="O12" s="85">
        <f>+M12+K12+I12</f>
        <v>300.5</v>
      </c>
      <c r="P12" s="86">
        <f>+N12+L12+J12</f>
        <v>72</v>
      </c>
      <c r="Q12" s="74">
        <f>+P12/G12</f>
        <v>18</v>
      </c>
      <c r="R12" s="75">
        <f>+O12/P12</f>
        <v>4.173611111111111</v>
      </c>
      <c r="S12" s="73">
        <v>1060.5</v>
      </c>
      <c r="T12" s="76">
        <f>(+S12-O12)/-S12</f>
        <v>-0.7166430928807166</v>
      </c>
      <c r="U12" s="77">
        <v>51430.5</v>
      </c>
      <c r="V12" s="78">
        <v>5817</v>
      </c>
      <c r="W12" s="115">
        <f>U12/V12</f>
        <v>8.841413099535844</v>
      </c>
      <c r="Y12" s="8"/>
    </row>
    <row r="13" spans="1:24" s="10" customFormat="1" ht="18">
      <c r="A13" s="32">
        <v>9</v>
      </c>
      <c r="B13" s="113" t="s">
        <v>66</v>
      </c>
      <c r="C13" s="71">
        <v>39269</v>
      </c>
      <c r="D13" s="70" t="s">
        <v>22</v>
      </c>
      <c r="E13" s="70" t="s">
        <v>20</v>
      </c>
      <c r="F13" s="72">
        <v>1</v>
      </c>
      <c r="G13" s="72">
        <v>1</v>
      </c>
      <c r="H13" s="72">
        <v>11</v>
      </c>
      <c r="I13" s="83">
        <v>72</v>
      </c>
      <c r="J13" s="84">
        <v>18</v>
      </c>
      <c r="K13" s="83">
        <v>100</v>
      </c>
      <c r="L13" s="84">
        <v>25</v>
      </c>
      <c r="M13" s="83">
        <v>100</v>
      </c>
      <c r="N13" s="84">
        <v>25</v>
      </c>
      <c r="O13" s="85">
        <f>I13+K13+M13</f>
        <v>272</v>
      </c>
      <c r="P13" s="86">
        <f>J13+L13+N13</f>
        <v>68</v>
      </c>
      <c r="Q13" s="74">
        <f>+P13/G13</f>
        <v>68</v>
      </c>
      <c r="R13" s="75">
        <f>+O13/P13</f>
        <v>4</v>
      </c>
      <c r="S13" s="73">
        <v>0</v>
      </c>
      <c r="T13" s="76">
        <v>0</v>
      </c>
      <c r="U13" s="77">
        <v>12573</v>
      </c>
      <c r="V13" s="78">
        <v>2072</v>
      </c>
      <c r="W13" s="115">
        <f>U13/V13</f>
        <v>6.068050193050193</v>
      </c>
      <c r="X13" s="8"/>
    </row>
    <row r="14" spans="1:24" s="10" customFormat="1" ht="18">
      <c r="A14" s="33">
        <v>10</v>
      </c>
      <c r="B14" s="112" t="s">
        <v>32</v>
      </c>
      <c r="C14" s="80">
        <v>39220</v>
      </c>
      <c r="D14" s="81" t="s">
        <v>22</v>
      </c>
      <c r="E14" s="79" t="s">
        <v>33</v>
      </c>
      <c r="F14" s="82">
        <v>88</v>
      </c>
      <c r="G14" s="82">
        <v>1</v>
      </c>
      <c r="H14" s="82">
        <v>20</v>
      </c>
      <c r="I14" s="83">
        <v>18</v>
      </c>
      <c r="J14" s="84">
        <v>3</v>
      </c>
      <c r="K14" s="83">
        <v>30</v>
      </c>
      <c r="L14" s="84">
        <v>5</v>
      </c>
      <c r="M14" s="83">
        <v>36</v>
      </c>
      <c r="N14" s="84">
        <v>6</v>
      </c>
      <c r="O14" s="85">
        <f>I14+K14+M14</f>
        <v>84</v>
      </c>
      <c r="P14" s="86">
        <f>J14+L14+N14</f>
        <v>14</v>
      </c>
      <c r="Q14" s="74">
        <f>+P14/G14</f>
        <v>14</v>
      </c>
      <c r="R14" s="75">
        <f>+O14/P14</f>
        <v>6</v>
      </c>
      <c r="S14" s="73">
        <v>369</v>
      </c>
      <c r="T14" s="76">
        <f>(+S14-O14)/-S14</f>
        <v>-0.7723577235772358</v>
      </c>
      <c r="U14" s="77">
        <v>569774.5</v>
      </c>
      <c r="V14" s="78">
        <v>82501</v>
      </c>
      <c r="W14" s="115">
        <f>U14/V14</f>
        <v>6.906273863347111</v>
      </c>
      <c r="X14" s="8"/>
    </row>
    <row r="15" spans="1:25" s="9" customFormat="1" ht="18">
      <c r="A15" s="33"/>
      <c r="B15" s="113"/>
      <c r="C15" s="71"/>
      <c r="D15" s="70"/>
      <c r="E15" s="70"/>
      <c r="F15" s="72"/>
      <c r="G15" s="72"/>
      <c r="H15" s="72"/>
      <c r="I15" s="83"/>
      <c r="J15" s="84"/>
      <c r="K15" s="83"/>
      <c r="L15" s="84"/>
      <c r="M15" s="83"/>
      <c r="N15" s="84"/>
      <c r="O15" s="85"/>
      <c r="P15" s="86"/>
      <c r="Q15" s="74"/>
      <c r="R15" s="75"/>
      <c r="S15" s="73"/>
      <c r="T15" s="76"/>
      <c r="U15" s="77"/>
      <c r="V15" s="78"/>
      <c r="W15" s="115"/>
      <c r="Y15" s="8"/>
    </row>
    <row r="16" spans="1:24" s="10" customFormat="1" ht="18">
      <c r="A16" s="32"/>
      <c r="B16" s="114"/>
      <c r="C16" s="80"/>
      <c r="D16" s="87"/>
      <c r="E16" s="87"/>
      <c r="F16" s="88"/>
      <c r="G16" s="88"/>
      <c r="H16" s="88"/>
      <c r="I16" s="83"/>
      <c r="J16" s="84"/>
      <c r="K16" s="83"/>
      <c r="L16" s="84"/>
      <c r="M16" s="83"/>
      <c r="N16" s="84"/>
      <c r="O16" s="85"/>
      <c r="P16" s="86"/>
      <c r="Q16" s="74"/>
      <c r="R16" s="75"/>
      <c r="S16" s="73"/>
      <c r="T16" s="76"/>
      <c r="U16" s="77"/>
      <c r="V16" s="78"/>
      <c r="W16" s="115"/>
      <c r="X16" s="8"/>
    </row>
    <row r="17" spans="1:24" s="10" customFormat="1" ht="18">
      <c r="A17" s="33"/>
      <c r="B17" s="114"/>
      <c r="C17" s="80"/>
      <c r="D17" s="87"/>
      <c r="E17" s="87"/>
      <c r="F17" s="88"/>
      <c r="G17" s="88"/>
      <c r="H17" s="88"/>
      <c r="I17" s="83"/>
      <c r="J17" s="84"/>
      <c r="K17" s="83"/>
      <c r="L17" s="84"/>
      <c r="M17" s="83"/>
      <c r="N17" s="84"/>
      <c r="O17" s="85"/>
      <c r="P17" s="86"/>
      <c r="Q17" s="74"/>
      <c r="R17" s="75"/>
      <c r="S17" s="73"/>
      <c r="T17" s="76"/>
      <c r="U17" s="77"/>
      <c r="V17" s="78"/>
      <c r="W17" s="115"/>
      <c r="X17" s="8"/>
    </row>
    <row r="18" spans="1:24" s="10" customFormat="1" ht="18">
      <c r="A18" s="32"/>
      <c r="B18" s="112"/>
      <c r="C18" s="80"/>
      <c r="D18" s="81"/>
      <c r="E18" s="79"/>
      <c r="F18" s="82"/>
      <c r="G18" s="82"/>
      <c r="H18" s="82"/>
      <c r="I18" s="83"/>
      <c r="J18" s="84"/>
      <c r="K18" s="83"/>
      <c r="L18" s="84"/>
      <c r="M18" s="83"/>
      <c r="N18" s="84"/>
      <c r="O18" s="85"/>
      <c r="P18" s="86"/>
      <c r="Q18" s="74"/>
      <c r="R18" s="75"/>
      <c r="S18" s="73"/>
      <c r="T18" s="76"/>
      <c r="U18" s="77"/>
      <c r="V18" s="78"/>
      <c r="W18" s="115"/>
      <c r="X18" s="8"/>
    </row>
    <row r="19" spans="1:24" s="10" customFormat="1" ht="18">
      <c r="A19" s="33"/>
      <c r="B19" s="113"/>
      <c r="C19" s="71"/>
      <c r="D19" s="98"/>
      <c r="E19" s="70"/>
      <c r="F19" s="72"/>
      <c r="G19" s="72"/>
      <c r="H19" s="72"/>
      <c r="I19" s="83"/>
      <c r="J19" s="84"/>
      <c r="K19" s="83"/>
      <c r="L19" s="84"/>
      <c r="M19" s="83"/>
      <c r="N19" s="84"/>
      <c r="O19" s="85"/>
      <c r="P19" s="86"/>
      <c r="Q19" s="74"/>
      <c r="R19" s="75"/>
      <c r="S19" s="73"/>
      <c r="T19" s="76"/>
      <c r="U19" s="77"/>
      <c r="V19" s="78"/>
      <c r="W19" s="115"/>
      <c r="X19" s="8"/>
    </row>
    <row r="20" spans="1:24" s="10" customFormat="1" ht="18">
      <c r="A20" s="32"/>
      <c r="B20" s="117"/>
      <c r="C20" s="92"/>
      <c r="D20" s="91"/>
      <c r="E20" s="91"/>
      <c r="F20" s="93"/>
      <c r="G20" s="93"/>
      <c r="H20" s="93"/>
      <c r="I20" s="83"/>
      <c r="J20" s="84"/>
      <c r="K20" s="83"/>
      <c r="L20" s="84"/>
      <c r="M20" s="83"/>
      <c r="N20" s="84"/>
      <c r="O20" s="85"/>
      <c r="P20" s="86"/>
      <c r="Q20" s="74"/>
      <c r="R20" s="75"/>
      <c r="S20" s="73"/>
      <c r="T20" s="76"/>
      <c r="U20" s="77"/>
      <c r="V20" s="78"/>
      <c r="W20" s="115"/>
      <c r="X20" s="8"/>
    </row>
    <row r="21" spans="1:25" s="10" customFormat="1" ht="18">
      <c r="A21" s="33"/>
      <c r="B21" s="113"/>
      <c r="C21" s="71"/>
      <c r="D21" s="98"/>
      <c r="E21" s="70"/>
      <c r="F21" s="72"/>
      <c r="G21" s="72"/>
      <c r="H21" s="72"/>
      <c r="I21" s="83"/>
      <c r="J21" s="84"/>
      <c r="K21" s="83"/>
      <c r="L21" s="84"/>
      <c r="M21" s="83"/>
      <c r="N21" s="84"/>
      <c r="O21" s="85"/>
      <c r="P21" s="86"/>
      <c r="Q21" s="74"/>
      <c r="R21" s="75"/>
      <c r="S21" s="73"/>
      <c r="T21" s="76"/>
      <c r="U21" s="77"/>
      <c r="V21" s="78"/>
      <c r="W21" s="115"/>
      <c r="X21" s="8"/>
      <c r="Y21" s="8"/>
    </row>
    <row r="22" spans="1:25" s="10" customFormat="1" ht="18">
      <c r="A22" s="33"/>
      <c r="B22" s="113"/>
      <c r="C22" s="71"/>
      <c r="D22" s="98"/>
      <c r="E22" s="70"/>
      <c r="F22" s="72"/>
      <c r="G22" s="72"/>
      <c r="H22" s="72"/>
      <c r="I22" s="83"/>
      <c r="J22" s="84"/>
      <c r="K22" s="83"/>
      <c r="L22" s="84"/>
      <c r="M22" s="83"/>
      <c r="N22" s="84"/>
      <c r="O22" s="85"/>
      <c r="P22" s="86"/>
      <c r="Q22" s="74"/>
      <c r="R22" s="75"/>
      <c r="S22" s="73"/>
      <c r="T22" s="76"/>
      <c r="U22" s="77"/>
      <c r="V22" s="78"/>
      <c r="W22" s="115"/>
      <c r="X22" s="8"/>
      <c r="Y22" s="8"/>
    </row>
    <row r="23" spans="1:25" s="10" customFormat="1" ht="18">
      <c r="A23" s="32"/>
      <c r="B23" s="113"/>
      <c r="C23" s="71"/>
      <c r="D23" s="98"/>
      <c r="E23" s="70"/>
      <c r="F23" s="72"/>
      <c r="G23" s="72"/>
      <c r="H23" s="72"/>
      <c r="I23" s="83"/>
      <c r="J23" s="84"/>
      <c r="K23" s="83"/>
      <c r="L23" s="84"/>
      <c r="M23" s="83"/>
      <c r="N23" s="84"/>
      <c r="O23" s="85"/>
      <c r="P23" s="86"/>
      <c r="Q23" s="74"/>
      <c r="R23" s="75"/>
      <c r="S23" s="73"/>
      <c r="T23" s="76"/>
      <c r="U23" s="77"/>
      <c r="V23" s="78"/>
      <c r="W23" s="115"/>
      <c r="X23" s="8"/>
      <c r="Y23" s="8"/>
    </row>
    <row r="24" spans="1:25" s="10" customFormat="1" ht="18">
      <c r="A24" s="33"/>
      <c r="B24" s="113"/>
      <c r="C24" s="71"/>
      <c r="D24" s="70"/>
      <c r="E24" s="70"/>
      <c r="F24" s="72"/>
      <c r="G24" s="72"/>
      <c r="H24" s="72"/>
      <c r="I24" s="83"/>
      <c r="J24" s="84"/>
      <c r="K24" s="83"/>
      <c r="L24" s="84"/>
      <c r="M24" s="83"/>
      <c r="N24" s="84"/>
      <c r="O24" s="85"/>
      <c r="P24" s="86"/>
      <c r="Q24" s="74"/>
      <c r="R24" s="75"/>
      <c r="S24" s="73"/>
      <c r="T24" s="76"/>
      <c r="U24" s="77"/>
      <c r="V24" s="78"/>
      <c r="W24" s="115"/>
      <c r="X24" s="8"/>
      <c r="Y24" s="8"/>
    </row>
    <row r="25" spans="1:28" s="36" customFormat="1" ht="15.75" thickBot="1">
      <c r="A25" s="43"/>
      <c r="B25" s="128" t="s">
        <v>12</v>
      </c>
      <c r="C25" s="129"/>
      <c r="D25" s="130"/>
      <c r="E25" s="131"/>
      <c r="F25" s="38">
        <f>SUM(F5:F24)</f>
        <v>204</v>
      </c>
      <c r="G25" s="38">
        <f>SUM(G5:G24)</f>
        <v>51</v>
      </c>
      <c r="H25" s="39"/>
      <c r="I25" s="46"/>
      <c r="J25" s="54"/>
      <c r="K25" s="46"/>
      <c r="L25" s="54"/>
      <c r="M25" s="46"/>
      <c r="N25" s="54"/>
      <c r="O25" s="46">
        <f>SUM(O5:O24)</f>
        <v>29742.5</v>
      </c>
      <c r="P25" s="54">
        <f>SUM(P5:P24)</f>
        <v>3463</v>
      </c>
      <c r="Q25" s="54">
        <f>O25/G25</f>
        <v>583.1862745098039</v>
      </c>
      <c r="R25" s="40">
        <f>O25/P25</f>
        <v>8.588651458273173</v>
      </c>
      <c r="S25" s="46"/>
      <c r="T25" s="41"/>
      <c r="U25" s="46"/>
      <c r="V25" s="54"/>
      <c r="W25" s="42"/>
      <c r="AB25" s="36" t="s">
        <v>18</v>
      </c>
    </row>
    <row r="26" spans="1:24" s="31" customFormat="1" ht="18">
      <c r="A26" s="24"/>
      <c r="B26" s="45"/>
      <c r="C26" s="37"/>
      <c r="F26" s="61"/>
      <c r="G26" s="26"/>
      <c r="H26" s="25"/>
      <c r="I26" s="47"/>
      <c r="J26" s="27"/>
      <c r="K26" s="47"/>
      <c r="L26" s="27"/>
      <c r="M26" s="47"/>
      <c r="N26" s="27"/>
      <c r="O26" s="47"/>
      <c r="P26" s="27"/>
      <c r="Q26" s="27"/>
      <c r="R26" s="28"/>
      <c r="S26" s="52"/>
      <c r="T26" s="29"/>
      <c r="U26" s="52"/>
      <c r="V26" s="27"/>
      <c r="W26" s="28"/>
      <c r="X26" s="30"/>
    </row>
  </sheetData>
  <mergeCells count="15">
    <mergeCell ref="O3:R3"/>
    <mergeCell ref="H3:H4"/>
    <mergeCell ref="D3:D4"/>
    <mergeCell ref="M3:N3"/>
    <mergeCell ref="K3:L3"/>
    <mergeCell ref="B25:E25"/>
    <mergeCell ref="A2:W2"/>
    <mergeCell ref="S3:T3"/>
    <mergeCell ref="F3:F4"/>
    <mergeCell ref="I3:J3"/>
    <mergeCell ref="G3:G4"/>
    <mergeCell ref="U3:W3"/>
    <mergeCell ref="B3:B4"/>
    <mergeCell ref="C3:C4"/>
    <mergeCell ref="E3:E4"/>
  </mergeCells>
  <printOptions/>
  <pageMargins left="0.3" right="0.13" top="1" bottom="1" header="0.5" footer="0.5"/>
  <pageSetup orientation="portrait" paperSize="9" scale="3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7"/>
  <sheetViews>
    <sheetView zoomScale="60" zoomScaleNormal="60" workbookViewId="0" topLeftCell="A1">
      <selection activeCell="A2" sqref="A2:W2"/>
    </sheetView>
  </sheetViews>
  <sheetFormatPr defaultColWidth="9.140625" defaultRowHeight="12.75"/>
  <cols>
    <col min="1" max="1" width="3.421875" style="22" bestFit="1" customWidth="1"/>
    <col min="2" max="2" width="35.7109375" style="4" customWidth="1"/>
    <col min="3" max="3" width="11.7109375" style="35" customWidth="1"/>
    <col min="4" max="4" width="11.7109375" style="3" customWidth="1"/>
    <col min="5" max="5" width="18.140625" style="3" customWidth="1"/>
    <col min="6" max="6" width="8.28125" style="5" customWidth="1"/>
    <col min="7" max="7" width="8.8515625" style="5" customWidth="1"/>
    <col min="8" max="8" width="9.7109375" style="5" customWidth="1"/>
    <col min="9" max="9" width="14.28125" style="48" bestFit="1" customWidth="1"/>
    <col min="10" max="10" width="8.57421875" style="55" bestFit="1" customWidth="1"/>
    <col min="11" max="11" width="14.28125" style="48" bestFit="1" customWidth="1"/>
    <col min="12" max="12" width="8.57421875" style="55" bestFit="1" customWidth="1"/>
    <col min="13" max="13" width="14.28125" style="48" bestFit="1" customWidth="1"/>
    <col min="14" max="14" width="8.57421875" style="55" bestFit="1" customWidth="1"/>
    <col min="15" max="15" width="17.00390625" style="50" bestFit="1" customWidth="1"/>
    <col min="16" max="16" width="10.28125" style="60" customWidth="1"/>
    <col min="17" max="17" width="10.7109375" style="55" bestFit="1" customWidth="1"/>
    <col min="18" max="18" width="10.00390625" style="12" bestFit="1" customWidth="1"/>
    <col min="19" max="19" width="15.421875" style="53" bestFit="1" customWidth="1"/>
    <col min="20" max="20" width="10.421875" style="3" bestFit="1" customWidth="1"/>
    <col min="21" max="21" width="18.00390625" style="48" bestFit="1" customWidth="1"/>
    <col min="22" max="22" width="13.57421875" style="55" bestFit="1" customWidth="1"/>
    <col min="23" max="23" width="10.00390625" style="12" bestFit="1" customWidth="1"/>
    <col min="24" max="24" width="39.8515625" style="1" customWidth="1"/>
    <col min="25" max="27" width="39.8515625" style="3" customWidth="1"/>
    <col min="28" max="28" width="2.140625" style="3" bestFit="1" customWidth="1"/>
    <col min="29" max="16384" width="39.8515625" style="3" customWidth="1"/>
  </cols>
  <sheetData>
    <row r="1" spans="1:23" s="10" customFormat="1" ht="99" customHeight="1">
      <c r="A1" s="20"/>
      <c r="B1" s="44"/>
      <c r="C1" s="19"/>
      <c r="D1" s="62"/>
      <c r="E1" s="62"/>
      <c r="F1" s="18"/>
      <c r="G1" s="18"/>
      <c r="H1" s="18"/>
      <c r="I1" s="17"/>
      <c r="J1" s="16"/>
      <c r="K1" s="49"/>
      <c r="L1" s="15"/>
      <c r="M1" s="14"/>
      <c r="N1" s="13"/>
      <c r="O1" s="58"/>
      <c r="P1" s="59"/>
      <c r="Q1" s="56"/>
      <c r="R1" s="57"/>
      <c r="S1" s="51"/>
      <c r="U1" s="51"/>
      <c r="V1" s="56"/>
      <c r="W1" s="57"/>
    </row>
    <row r="2" spans="1:23" s="2" customFormat="1" ht="27.75" thickBot="1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</row>
    <row r="3" spans="1:23" s="21" customFormat="1" ht="20.25" customHeight="1">
      <c r="A3" s="23"/>
      <c r="B3" s="135" t="s">
        <v>45</v>
      </c>
      <c r="C3" s="137" t="s">
        <v>46</v>
      </c>
      <c r="D3" s="124" t="s">
        <v>47</v>
      </c>
      <c r="E3" s="124" t="s">
        <v>48</v>
      </c>
      <c r="F3" s="124" t="s">
        <v>49</v>
      </c>
      <c r="G3" s="124" t="s">
        <v>50</v>
      </c>
      <c r="H3" s="124" t="s">
        <v>51</v>
      </c>
      <c r="I3" s="127" t="s">
        <v>52</v>
      </c>
      <c r="J3" s="127"/>
      <c r="K3" s="127" t="s">
        <v>53</v>
      </c>
      <c r="L3" s="127"/>
      <c r="M3" s="127" t="s">
        <v>54</v>
      </c>
      <c r="N3" s="127"/>
      <c r="O3" s="123" t="s">
        <v>57</v>
      </c>
      <c r="P3" s="123"/>
      <c r="Q3" s="123"/>
      <c r="R3" s="123"/>
      <c r="S3" s="127" t="s">
        <v>60</v>
      </c>
      <c r="T3" s="127"/>
      <c r="U3" s="123" t="s">
        <v>62</v>
      </c>
      <c r="V3" s="123"/>
      <c r="W3" s="134"/>
    </row>
    <row r="4" spans="1:23" s="21" customFormat="1" ht="52.5" customHeight="1" thickBot="1">
      <c r="A4" s="34"/>
      <c r="B4" s="136"/>
      <c r="C4" s="138"/>
      <c r="D4" s="126"/>
      <c r="E4" s="126"/>
      <c r="F4" s="125"/>
      <c r="G4" s="125"/>
      <c r="H4" s="125"/>
      <c r="I4" s="63" t="s">
        <v>55</v>
      </c>
      <c r="J4" s="64" t="s">
        <v>56</v>
      </c>
      <c r="K4" s="63" t="s">
        <v>55</v>
      </c>
      <c r="L4" s="64" t="s">
        <v>56</v>
      </c>
      <c r="M4" s="63" t="s">
        <v>55</v>
      </c>
      <c r="N4" s="64" t="s">
        <v>56</v>
      </c>
      <c r="O4" s="65" t="s">
        <v>55</v>
      </c>
      <c r="P4" s="66" t="s">
        <v>56</v>
      </c>
      <c r="Q4" s="66" t="s">
        <v>58</v>
      </c>
      <c r="R4" s="67" t="s">
        <v>59</v>
      </c>
      <c r="S4" s="63" t="s">
        <v>55</v>
      </c>
      <c r="T4" s="68" t="s">
        <v>61</v>
      </c>
      <c r="U4" s="63" t="s">
        <v>55</v>
      </c>
      <c r="V4" s="64" t="s">
        <v>56</v>
      </c>
      <c r="W4" s="69" t="s">
        <v>59</v>
      </c>
    </row>
    <row r="5" spans="1:23" s="21" customFormat="1" ht="18">
      <c r="A5" s="33">
        <v>1</v>
      </c>
      <c r="B5" s="99" t="s">
        <v>65</v>
      </c>
      <c r="C5" s="100">
        <v>39353</v>
      </c>
      <c r="D5" s="101" t="s">
        <v>22</v>
      </c>
      <c r="E5" s="101" t="s">
        <v>38</v>
      </c>
      <c r="F5" s="102">
        <v>11</v>
      </c>
      <c r="G5" s="102">
        <v>11</v>
      </c>
      <c r="H5" s="102">
        <v>1</v>
      </c>
      <c r="I5" s="103">
        <v>7200.5</v>
      </c>
      <c r="J5" s="104">
        <v>558</v>
      </c>
      <c r="K5" s="103">
        <v>12730.5</v>
      </c>
      <c r="L5" s="104">
        <v>929</v>
      </c>
      <c r="M5" s="103">
        <v>14339</v>
      </c>
      <c r="N5" s="104">
        <v>1075</v>
      </c>
      <c r="O5" s="119">
        <f aca="true" t="shared" si="0" ref="O5:P10">+M5+K5+I5</f>
        <v>34270</v>
      </c>
      <c r="P5" s="120">
        <f t="shared" si="0"/>
        <v>2562</v>
      </c>
      <c r="Q5" s="121">
        <f aca="true" t="shared" si="1" ref="Q5:Q14">+P5/G5</f>
        <v>232.9090909090909</v>
      </c>
      <c r="R5" s="122">
        <f aca="true" t="shared" si="2" ref="R5:R14">+O5/P5</f>
        <v>13.376268540202966</v>
      </c>
      <c r="S5" s="103"/>
      <c r="T5" s="108"/>
      <c r="U5" s="109">
        <v>34270</v>
      </c>
      <c r="V5" s="110">
        <v>2562</v>
      </c>
      <c r="W5" s="111">
        <f aca="true" t="shared" si="3" ref="W5:W14">U5/V5</f>
        <v>13.376268540202966</v>
      </c>
    </row>
    <row r="6" spans="1:25" s="9" customFormat="1" ht="18">
      <c r="A6" s="33">
        <v>2</v>
      </c>
      <c r="B6" s="114" t="s">
        <v>63</v>
      </c>
      <c r="C6" s="80">
        <v>39332</v>
      </c>
      <c r="D6" s="87" t="s">
        <v>22</v>
      </c>
      <c r="E6" s="87" t="s">
        <v>33</v>
      </c>
      <c r="F6" s="88">
        <v>23</v>
      </c>
      <c r="G6" s="88">
        <v>24</v>
      </c>
      <c r="H6" s="88">
        <v>4</v>
      </c>
      <c r="I6" s="83">
        <v>2289.5</v>
      </c>
      <c r="J6" s="84">
        <v>311</v>
      </c>
      <c r="K6" s="83">
        <v>6618.5</v>
      </c>
      <c r="L6" s="84">
        <v>855</v>
      </c>
      <c r="M6" s="83">
        <v>7537.5</v>
      </c>
      <c r="N6" s="84">
        <v>939</v>
      </c>
      <c r="O6" s="85">
        <f t="shared" si="0"/>
        <v>16445.5</v>
      </c>
      <c r="P6" s="86">
        <f t="shared" si="0"/>
        <v>2105</v>
      </c>
      <c r="Q6" s="74">
        <f t="shared" si="1"/>
        <v>87.70833333333333</v>
      </c>
      <c r="R6" s="75">
        <f t="shared" si="2"/>
        <v>7.8125890736342045</v>
      </c>
      <c r="S6" s="73">
        <v>17592</v>
      </c>
      <c r="T6" s="76">
        <f aca="true" t="shared" si="4" ref="T6:T14">(+S6-O6)/-S6</f>
        <v>-0.06517166894042746</v>
      </c>
      <c r="U6" s="77">
        <v>202288.5</v>
      </c>
      <c r="V6" s="78">
        <v>20636</v>
      </c>
      <c r="W6" s="115">
        <f t="shared" si="3"/>
        <v>9.802699166505137</v>
      </c>
      <c r="Y6" s="8"/>
    </row>
    <row r="7" spans="1:25" s="9" customFormat="1" ht="18">
      <c r="A7" s="33">
        <v>3</v>
      </c>
      <c r="B7" s="114" t="s">
        <v>43</v>
      </c>
      <c r="C7" s="80">
        <v>39318</v>
      </c>
      <c r="D7" s="87" t="s">
        <v>22</v>
      </c>
      <c r="E7" s="87" t="s">
        <v>33</v>
      </c>
      <c r="F7" s="88">
        <v>8</v>
      </c>
      <c r="G7" s="88">
        <v>8</v>
      </c>
      <c r="H7" s="88">
        <v>4</v>
      </c>
      <c r="I7" s="83">
        <v>1685</v>
      </c>
      <c r="J7" s="84">
        <v>206</v>
      </c>
      <c r="K7" s="83">
        <v>3382.5</v>
      </c>
      <c r="L7" s="84">
        <v>411</v>
      </c>
      <c r="M7" s="83">
        <v>4034</v>
      </c>
      <c r="N7" s="84">
        <v>491</v>
      </c>
      <c r="O7" s="85">
        <f t="shared" si="0"/>
        <v>9101.5</v>
      </c>
      <c r="P7" s="86">
        <f t="shared" si="0"/>
        <v>1108</v>
      </c>
      <c r="Q7" s="74">
        <f t="shared" si="1"/>
        <v>138.5</v>
      </c>
      <c r="R7" s="75">
        <f t="shared" si="2"/>
        <v>8.214350180505415</v>
      </c>
      <c r="S7" s="73">
        <v>1227.5</v>
      </c>
      <c r="T7" s="76">
        <f t="shared" si="4"/>
        <v>6.414663951120163</v>
      </c>
      <c r="U7" s="77">
        <v>112743.5</v>
      </c>
      <c r="V7" s="78">
        <v>10689</v>
      </c>
      <c r="W7" s="115">
        <f t="shared" si="3"/>
        <v>10.547619047619047</v>
      </c>
      <c r="Y7" s="8"/>
    </row>
    <row r="8" spans="1:25" s="9" customFormat="1" ht="18">
      <c r="A8" s="33">
        <v>4</v>
      </c>
      <c r="B8" s="114" t="s">
        <v>28</v>
      </c>
      <c r="C8" s="80">
        <v>39290</v>
      </c>
      <c r="D8" s="87" t="s">
        <v>22</v>
      </c>
      <c r="E8" s="87" t="s">
        <v>27</v>
      </c>
      <c r="F8" s="88">
        <v>10</v>
      </c>
      <c r="G8" s="88">
        <v>10</v>
      </c>
      <c r="H8" s="88">
        <v>8</v>
      </c>
      <c r="I8" s="83">
        <v>328</v>
      </c>
      <c r="J8" s="84">
        <v>75</v>
      </c>
      <c r="K8" s="83">
        <v>728.5</v>
      </c>
      <c r="L8" s="84">
        <v>114</v>
      </c>
      <c r="M8" s="83">
        <v>590.5</v>
      </c>
      <c r="N8" s="84">
        <v>102</v>
      </c>
      <c r="O8" s="85">
        <f t="shared" si="0"/>
        <v>1647</v>
      </c>
      <c r="P8" s="86">
        <f t="shared" si="0"/>
        <v>291</v>
      </c>
      <c r="Q8" s="74">
        <f t="shared" si="1"/>
        <v>29.1</v>
      </c>
      <c r="R8" s="75">
        <f t="shared" si="2"/>
        <v>5.65979381443299</v>
      </c>
      <c r="S8" s="73">
        <v>1656</v>
      </c>
      <c r="T8" s="76">
        <f t="shared" si="4"/>
        <v>-0.005434782608695652</v>
      </c>
      <c r="U8" s="77">
        <v>85654.5</v>
      </c>
      <c r="V8" s="78">
        <v>10847</v>
      </c>
      <c r="W8" s="115">
        <f t="shared" si="3"/>
        <v>7.896607356872868</v>
      </c>
      <c r="Y8" s="8"/>
    </row>
    <row r="9" spans="1:24" s="6" customFormat="1" ht="18">
      <c r="A9" s="32">
        <v>5</v>
      </c>
      <c r="B9" s="114" t="s">
        <v>26</v>
      </c>
      <c r="C9" s="80">
        <v>39262</v>
      </c>
      <c r="D9" s="87" t="s">
        <v>22</v>
      </c>
      <c r="E9" s="87" t="s">
        <v>27</v>
      </c>
      <c r="F9" s="88">
        <v>21</v>
      </c>
      <c r="G9" s="88">
        <v>3</v>
      </c>
      <c r="H9" s="88">
        <v>14</v>
      </c>
      <c r="I9" s="83">
        <v>224</v>
      </c>
      <c r="J9" s="84">
        <v>39</v>
      </c>
      <c r="K9" s="83">
        <v>543</v>
      </c>
      <c r="L9" s="84">
        <v>90</v>
      </c>
      <c r="M9" s="83">
        <v>302</v>
      </c>
      <c r="N9" s="84">
        <v>51</v>
      </c>
      <c r="O9" s="85">
        <f t="shared" si="0"/>
        <v>1069</v>
      </c>
      <c r="P9" s="86">
        <f t="shared" si="0"/>
        <v>180</v>
      </c>
      <c r="Q9" s="74">
        <f t="shared" si="1"/>
        <v>60</v>
      </c>
      <c r="R9" s="75">
        <f t="shared" si="2"/>
        <v>5.938888888888889</v>
      </c>
      <c r="S9" s="73">
        <v>2538</v>
      </c>
      <c r="T9" s="76">
        <f t="shared" si="4"/>
        <v>-0.5788022064617809</v>
      </c>
      <c r="U9" s="77">
        <v>187667.4</v>
      </c>
      <c r="V9" s="78">
        <v>27991</v>
      </c>
      <c r="W9" s="115">
        <f t="shared" si="3"/>
        <v>6.70456218070094</v>
      </c>
      <c r="X9" s="7"/>
    </row>
    <row r="10" spans="1:25" s="9" customFormat="1" ht="18">
      <c r="A10" s="33">
        <v>6</v>
      </c>
      <c r="B10" s="114" t="s">
        <v>41</v>
      </c>
      <c r="C10" s="80">
        <v>39311</v>
      </c>
      <c r="D10" s="87" t="s">
        <v>22</v>
      </c>
      <c r="E10" s="87" t="s">
        <v>33</v>
      </c>
      <c r="F10" s="88">
        <v>10</v>
      </c>
      <c r="G10" s="88">
        <v>8</v>
      </c>
      <c r="H10" s="88">
        <v>7</v>
      </c>
      <c r="I10" s="83">
        <v>270.5</v>
      </c>
      <c r="J10" s="84">
        <v>59</v>
      </c>
      <c r="K10" s="83">
        <v>356.5</v>
      </c>
      <c r="L10" s="84">
        <v>71</v>
      </c>
      <c r="M10" s="83">
        <v>433.5</v>
      </c>
      <c r="N10" s="84">
        <v>85</v>
      </c>
      <c r="O10" s="85">
        <f t="shared" si="0"/>
        <v>1060.5</v>
      </c>
      <c r="P10" s="86">
        <f t="shared" si="0"/>
        <v>215</v>
      </c>
      <c r="Q10" s="74">
        <f t="shared" si="1"/>
        <v>26.875</v>
      </c>
      <c r="R10" s="75">
        <f t="shared" si="2"/>
        <v>4.932558139534883</v>
      </c>
      <c r="S10" s="73">
        <v>1349.5</v>
      </c>
      <c r="T10" s="76">
        <f t="shared" si="4"/>
        <v>-0.21415339014449797</v>
      </c>
      <c r="U10" s="77">
        <v>50323.5</v>
      </c>
      <c r="V10" s="78">
        <v>5553</v>
      </c>
      <c r="W10" s="115">
        <f t="shared" si="3"/>
        <v>9.062398703403566</v>
      </c>
      <c r="Y10" s="8"/>
    </row>
    <row r="11" spans="1:25" s="9" customFormat="1" ht="18">
      <c r="A11" s="33">
        <v>7</v>
      </c>
      <c r="B11" s="114" t="s">
        <v>24</v>
      </c>
      <c r="C11" s="80">
        <v>39283</v>
      </c>
      <c r="D11" s="87" t="s">
        <v>22</v>
      </c>
      <c r="E11" s="87" t="s">
        <v>25</v>
      </c>
      <c r="F11" s="88">
        <v>30</v>
      </c>
      <c r="G11" s="88">
        <v>6</v>
      </c>
      <c r="H11" s="88">
        <v>11</v>
      </c>
      <c r="I11" s="83">
        <v>128</v>
      </c>
      <c r="J11" s="84">
        <v>24</v>
      </c>
      <c r="K11" s="83">
        <v>324</v>
      </c>
      <c r="L11" s="84">
        <v>59</v>
      </c>
      <c r="M11" s="83">
        <v>319</v>
      </c>
      <c r="N11" s="84">
        <v>58</v>
      </c>
      <c r="O11" s="85">
        <f>+I11+K11+M11</f>
        <v>771</v>
      </c>
      <c r="P11" s="86">
        <f>+J11+L11+N11</f>
        <v>141</v>
      </c>
      <c r="Q11" s="74">
        <f t="shared" si="1"/>
        <v>23.5</v>
      </c>
      <c r="R11" s="75">
        <f t="shared" si="2"/>
        <v>5.468085106382978</v>
      </c>
      <c r="S11" s="73">
        <v>1552</v>
      </c>
      <c r="T11" s="76">
        <f t="shared" si="4"/>
        <v>-0.5032216494845361</v>
      </c>
      <c r="U11" s="77">
        <v>113228.5</v>
      </c>
      <c r="V11" s="78">
        <v>17008</v>
      </c>
      <c r="W11" s="115">
        <f t="shared" si="3"/>
        <v>6.657367121354657</v>
      </c>
      <c r="Y11" s="8"/>
    </row>
    <row r="12" spans="1:24" s="10" customFormat="1" ht="18">
      <c r="A12" s="33">
        <v>8</v>
      </c>
      <c r="B12" s="112" t="s">
        <v>32</v>
      </c>
      <c r="C12" s="80">
        <v>39220</v>
      </c>
      <c r="D12" s="81" t="s">
        <v>22</v>
      </c>
      <c r="E12" s="79" t="s">
        <v>33</v>
      </c>
      <c r="F12" s="82">
        <v>88</v>
      </c>
      <c r="G12" s="82">
        <v>2</v>
      </c>
      <c r="H12" s="82">
        <v>19</v>
      </c>
      <c r="I12" s="83">
        <v>12</v>
      </c>
      <c r="J12" s="84">
        <v>2</v>
      </c>
      <c r="K12" s="83">
        <v>109</v>
      </c>
      <c r="L12" s="84">
        <v>18</v>
      </c>
      <c r="M12" s="83">
        <v>248</v>
      </c>
      <c r="N12" s="84">
        <v>38</v>
      </c>
      <c r="O12" s="85">
        <f>I12+K12+M12</f>
        <v>369</v>
      </c>
      <c r="P12" s="86">
        <f>J12+L12+N12</f>
        <v>58</v>
      </c>
      <c r="Q12" s="74">
        <f t="shared" si="1"/>
        <v>29</v>
      </c>
      <c r="R12" s="75">
        <f t="shared" si="2"/>
        <v>6.362068965517241</v>
      </c>
      <c r="S12" s="73">
        <v>60</v>
      </c>
      <c r="T12" s="76">
        <f t="shared" si="4"/>
        <v>5.15</v>
      </c>
      <c r="U12" s="77">
        <v>569583.5</v>
      </c>
      <c r="V12" s="78">
        <v>82468</v>
      </c>
      <c r="W12" s="115">
        <f t="shared" si="3"/>
        <v>6.90672139496532</v>
      </c>
      <c r="X12" s="8"/>
    </row>
    <row r="13" spans="1:24" s="10" customFormat="1" ht="18">
      <c r="A13" s="33">
        <v>9</v>
      </c>
      <c r="B13" s="112" t="s">
        <v>64</v>
      </c>
      <c r="C13" s="80">
        <v>39332</v>
      </c>
      <c r="D13" s="79" t="s">
        <v>22</v>
      </c>
      <c r="E13" s="79" t="s">
        <v>38</v>
      </c>
      <c r="F13" s="82">
        <v>2</v>
      </c>
      <c r="G13" s="82">
        <v>2</v>
      </c>
      <c r="H13" s="82">
        <v>2</v>
      </c>
      <c r="I13" s="83">
        <v>58</v>
      </c>
      <c r="J13" s="84">
        <v>11</v>
      </c>
      <c r="K13" s="83">
        <v>76</v>
      </c>
      <c r="L13" s="84">
        <v>10</v>
      </c>
      <c r="M13" s="83">
        <v>69</v>
      </c>
      <c r="N13" s="84">
        <v>12</v>
      </c>
      <c r="O13" s="85">
        <f>+M13+K13+I13</f>
        <v>203</v>
      </c>
      <c r="P13" s="86">
        <f>+N13+L13+J13</f>
        <v>33</v>
      </c>
      <c r="Q13" s="74">
        <f t="shared" si="1"/>
        <v>16.5</v>
      </c>
      <c r="R13" s="75">
        <f t="shared" si="2"/>
        <v>6.151515151515151</v>
      </c>
      <c r="S13" s="73">
        <v>955</v>
      </c>
      <c r="T13" s="76">
        <f t="shared" si="4"/>
        <v>-0.787434554973822</v>
      </c>
      <c r="U13" s="77">
        <v>14406</v>
      </c>
      <c r="V13" s="78">
        <v>1844</v>
      </c>
      <c r="W13" s="115">
        <f t="shared" si="3"/>
        <v>7.81236442516269</v>
      </c>
      <c r="X13" s="8"/>
    </row>
    <row r="14" spans="1:25" s="9" customFormat="1" ht="18">
      <c r="A14" s="33">
        <v>10</v>
      </c>
      <c r="B14" s="114" t="s">
        <v>21</v>
      </c>
      <c r="C14" s="80">
        <v>39262</v>
      </c>
      <c r="D14" s="87" t="s">
        <v>22</v>
      </c>
      <c r="E14" s="87" t="s">
        <v>23</v>
      </c>
      <c r="F14" s="88">
        <v>15</v>
      </c>
      <c r="G14" s="88">
        <v>1</v>
      </c>
      <c r="H14" s="88">
        <v>14</v>
      </c>
      <c r="I14" s="83">
        <v>0</v>
      </c>
      <c r="J14" s="84">
        <v>0</v>
      </c>
      <c r="K14" s="83">
        <v>24</v>
      </c>
      <c r="L14" s="84">
        <v>4</v>
      </c>
      <c r="M14" s="83">
        <v>16</v>
      </c>
      <c r="N14" s="84">
        <v>2</v>
      </c>
      <c r="O14" s="85">
        <f>I14+K14+M14</f>
        <v>40</v>
      </c>
      <c r="P14" s="86">
        <f>J14+L14+N14</f>
        <v>6</v>
      </c>
      <c r="Q14" s="74">
        <f t="shared" si="1"/>
        <v>6</v>
      </c>
      <c r="R14" s="75">
        <f t="shared" si="2"/>
        <v>6.666666666666667</v>
      </c>
      <c r="S14" s="73">
        <v>352</v>
      </c>
      <c r="T14" s="76">
        <f t="shared" si="4"/>
        <v>-0.8863636363636364</v>
      </c>
      <c r="U14" s="77">
        <v>188080</v>
      </c>
      <c r="V14" s="78">
        <v>21353</v>
      </c>
      <c r="W14" s="115">
        <f t="shared" si="3"/>
        <v>8.8081300051515</v>
      </c>
      <c r="Y14" s="8"/>
    </row>
    <row r="15" spans="1:24" s="10" customFormat="1" ht="18">
      <c r="A15" s="32"/>
      <c r="B15" s="113"/>
      <c r="C15" s="71"/>
      <c r="D15" s="70"/>
      <c r="E15" s="70"/>
      <c r="F15" s="72"/>
      <c r="G15" s="72"/>
      <c r="H15" s="72"/>
      <c r="I15" s="83"/>
      <c r="J15" s="84"/>
      <c r="K15" s="83"/>
      <c r="L15" s="84"/>
      <c r="M15" s="83"/>
      <c r="N15" s="84"/>
      <c r="O15" s="85"/>
      <c r="P15" s="86"/>
      <c r="Q15" s="74"/>
      <c r="R15" s="75"/>
      <c r="S15" s="73"/>
      <c r="T15" s="76"/>
      <c r="U15" s="77"/>
      <c r="V15" s="78"/>
      <c r="W15" s="115"/>
      <c r="X15" s="8"/>
    </row>
    <row r="16" spans="1:25" s="9" customFormat="1" ht="18">
      <c r="A16" s="33"/>
      <c r="B16" s="113"/>
      <c r="C16" s="71"/>
      <c r="D16" s="70"/>
      <c r="E16" s="70"/>
      <c r="F16" s="72"/>
      <c r="G16" s="72"/>
      <c r="H16" s="72"/>
      <c r="I16" s="83"/>
      <c r="J16" s="84"/>
      <c r="K16" s="83"/>
      <c r="L16" s="84"/>
      <c r="M16" s="83"/>
      <c r="N16" s="84"/>
      <c r="O16" s="85"/>
      <c r="P16" s="86"/>
      <c r="Q16" s="74"/>
      <c r="R16" s="75"/>
      <c r="S16" s="73"/>
      <c r="T16" s="76"/>
      <c r="U16" s="77"/>
      <c r="V16" s="78"/>
      <c r="W16" s="115"/>
      <c r="Y16" s="8"/>
    </row>
    <row r="17" spans="1:24" s="10" customFormat="1" ht="18">
      <c r="A17" s="32"/>
      <c r="B17" s="114"/>
      <c r="C17" s="80"/>
      <c r="D17" s="87"/>
      <c r="E17" s="87"/>
      <c r="F17" s="88"/>
      <c r="G17" s="88"/>
      <c r="H17" s="88"/>
      <c r="I17" s="83"/>
      <c r="J17" s="84"/>
      <c r="K17" s="83"/>
      <c r="L17" s="84"/>
      <c r="M17" s="83"/>
      <c r="N17" s="84"/>
      <c r="O17" s="85"/>
      <c r="P17" s="86"/>
      <c r="Q17" s="74"/>
      <c r="R17" s="75"/>
      <c r="S17" s="73"/>
      <c r="T17" s="76"/>
      <c r="U17" s="77"/>
      <c r="V17" s="78"/>
      <c r="W17" s="115"/>
      <c r="X17" s="8"/>
    </row>
    <row r="18" spans="1:24" s="10" customFormat="1" ht="18">
      <c r="A18" s="33"/>
      <c r="B18" s="114"/>
      <c r="C18" s="80"/>
      <c r="D18" s="87"/>
      <c r="E18" s="87"/>
      <c r="F18" s="88"/>
      <c r="G18" s="88"/>
      <c r="H18" s="88"/>
      <c r="I18" s="83"/>
      <c r="J18" s="84"/>
      <c r="K18" s="83"/>
      <c r="L18" s="84"/>
      <c r="M18" s="83"/>
      <c r="N18" s="84"/>
      <c r="O18" s="85"/>
      <c r="P18" s="86"/>
      <c r="Q18" s="74"/>
      <c r="R18" s="75"/>
      <c r="S18" s="73"/>
      <c r="T18" s="76"/>
      <c r="U18" s="77"/>
      <c r="V18" s="78"/>
      <c r="W18" s="115"/>
      <c r="X18" s="8"/>
    </row>
    <row r="19" spans="1:24" s="10" customFormat="1" ht="18">
      <c r="A19" s="32"/>
      <c r="B19" s="112"/>
      <c r="C19" s="80"/>
      <c r="D19" s="81"/>
      <c r="E19" s="79"/>
      <c r="F19" s="82"/>
      <c r="G19" s="82"/>
      <c r="H19" s="82"/>
      <c r="I19" s="83"/>
      <c r="J19" s="84"/>
      <c r="K19" s="83"/>
      <c r="L19" s="84"/>
      <c r="M19" s="83"/>
      <c r="N19" s="84"/>
      <c r="O19" s="85"/>
      <c r="P19" s="86"/>
      <c r="Q19" s="74"/>
      <c r="R19" s="75"/>
      <c r="S19" s="73"/>
      <c r="T19" s="76"/>
      <c r="U19" s="77"/>
      <c r="V19" s="78"/>
      <c r="W19" s="115"/>
      <c r="X19" s="8"/>
    </row>
    <row r="20" spans="1:24" s="10" customFormat="1" ht="18">
      <c r="A20" s="33"/>
      <c r="B20" s="113"/>
      <c r="C20" s="71"/>
      <c r="D20" s="98"/>
      <c r="E20" s="70"/>
      <c r="F20" s="72"/>
      <c r="G20" s="72"/>
      <c r="H20" s="72"/>
      <c r="I20" s="83"/>
      <c r="J20" s="84"/>
      <c r="K20" s="83"/>
      <c r="L20" s="84"/>
      <c r="M20" s="83"/>
      <c r="N20" s="84"/>
      <c r="O20" s="85"/>
      <c r="P20" s="86"/>
      <c r="Q20" s="74"/>
      <c r="R20" s="75"/>
      <c r="S20" s="73"/>
      <c r="T20" s="76"/>
      <c r="U20" s="77"/>
      <c r="V20" s="78"/>
      <c r="W20" s="115"/>
      <c r="X20" s="8"/>
    </row>
    <row r="21" spans="1:24" s="10" customFormat="1" ht="18">
      <c r="A21" s="32"/>
      <c r="B21" s="117"/>
      <c r="C21" s="92"/>
      <c r="D21" s="91"/>
      <c r="E21" s="91"/>
      <c r="F21" s="93"/>
      <c r="G21" s="93"/>
      <c r="H21" s="93"/>
      <c r="I21" s="83"/>
      <c r="J21" s="84"/>
      <c r="K21" s="83"/>
      <c r="L21" s="84"/>
      <c r="M21" s="83"/>
      <c r="N21" s="84"/>
      <c r="O21" s="85"/>
      <c r="P21" s="86"/>
      <c r="Q21" s="74"/>
      <c r="R21" s="75"/>
      <c r="S21" s="73"/>
      <c r="T21" s="76"/>
      <c r="U21" s="77"/>
      <c r="V21" s="78"/>
      <c r="W21" s="115"/>
      <c r="X21" s="8"/>
    </row>
    <row r="22" spans="1:25" s="10" customFormat="1" ht="18">
      <c r="A22" s="33"/>
      <c r="B22" s="113"/>
      <c r="C22" s="71"/>
      <c r="D22" s="98"/>
      <c r="E22" s="70"/>
      <c r="F22" s="72"/>
      <c r="G22" s="72"/>
      <c r="H22" s="72"/>
      <c r="I22" s="83"/>
      <c r="J22" s="84"/>
      <c r="K22" s="83"/>
      <c r="L22" s="84"/>
      <c r="M22" s="83"/>
      <c r="N22" s="84"/>
      <c r="O22" s="85"/>
      <c r="P22" s="86"/>
      <c r="Q22" s="74"/>
      <c r="R22" s="75"/>
      <c r="S22" s="73"/>
      <c r="T22" s="76"/>
      <c r="U22" s="77"/>
      <c r="V22" s="78"/>
      <c r="W22" s="115"/>
      <c r="X22" s="8"/>
      <c r="Y22" s="8"/>
    </row>
    <row r="23" spans="1:25" s="10" customFormat="1" ht="18">
      <c r="A23" s="33"/>
      <c r="B23" s="113"/>
      <c r="C23" s="71"/>
      <c r="D23" s="98"/>
      <c r="E23" s="70"/>
      <c r="F23" s="72"/>
      <c r="G23" s="72"/>
      <c r="H23" s="72"/>
      <c r="I23" s="83"/>
      <c r="J23" s="84"/>
      <c r="K23" s="83"/>
      <c r="L23" s="84"/>
      <c r="M23" s="83"/>
      <c r="N23" s="84"/>
      <c r="O23" s="85"/>
      <c r="P23" s="86"/>
      <c r="Q23" s="74"/>
      <c r="R23" s="75"/>
      <c r="S23" s="73"/>
      <c r="T23" s="76"/>
      <c r="U23" s="77"/>
      <c r="V23" s="78"/>
      <c r="W23" s="115"/>
      <c r="X23" s="8"/>
      <c r="Y23" s="8"/>
    </row>
    <row r="24" spans="1:25" s="10" customFormat="1" ht="18">
      <c r="A24" s="32"/>
      <c r="B24" s="113"/>
      <c r="C24" s="71"/>
      <c r="D24" s="98"/>
      <c r="E24" s="70"/>
      <c r="F24" s="72"/>
      <c r="G24" s="72"/>
      <c r="H24" s="72"/>
      <c r="I24" s="83"/>
      <c r="J24" s="84"/>
      <c r="K24" s="83"/>
      <c r="L24" s="84"/>
      <c r="M24" s="83"/>
      <c r="N24" s="84"/>
      <c r="O24" s="85"/>
      <c r="P24" s="86"/>
      <c r="Q24" s="74"/>
      <c r="R24" s="75"/>
      <c r="S24" s="73"/>
      <c r="T24" s="76"/>
      <c r="U24" s="77"/>
      <c r="V24" s="78"/>
      <c r="W24" s="115"/>
      <c r="X24" s="8"/>
      <c r="Y24" s="8"/>
    </row>
    <row r="25" spans="1:25" s="10" customFormat="1" ht="18">
      <c r="A25" s="33"/>
      <c r="B25" s="113"/>
      <c r="C25" s="71"/>
      <c r="D25" s="70"/>
      <c r="E25" s="70"/>
      <c r="F25" s="72"/>
      <c r="G25" s="72"/>
      <c r="H25" s="72"/>
      <c r="I25" s="83"/>
      <c r="J25" s="84"/>
      <c r="K25" s="83"/>
      <c r="L25" s="84"/>
      <c r="M25" s="83"/>
      <c r="N25" s="84"/>
      <c r="O25" s="85"/>
      <c r="P25" s="86"/>
      <c r="Q25" s="74"/>
      <c r="R25" s="75"/>
      <c r="S25" s="73"/>
      <c r="T25" s="76"/>
      <c r="U25" s="77"/>
      <c r="V25" s="78"/>
      <c r="W25" s="115"/>
      <c r="X25" s="8"/>
      <c r="Y25" s="8"/>
    </row>
    <row r="26" spans="1:28" s="36" customFormat="1" ht="15.75" thickBot="1">
      <c r="A26" s="43"/>
      <c r="B26" s="128" t="s">
        <v>12</v>
      </c>
      <c r="C26" s="129"/>
      <c r="D26" s="130"/>
      <c r="E26" s="131"/>
      <c r="F26" s="38">
        <f>SUM(F5:F25)</f>
        <v>218</v>
      </c>
      <c r="G26" s="38">
        <f>SUM(G5:G25)</f>
        <v>75</v>
      </c>
      <c r="H26" s="39"/>
      <c r="I26" s="46"/>
      <c r="J26" s="54"/>
      <c r="K26" s="46"/>
      <c r="L26" s="54"/>
      <c r="M26" s="46"/>
      <c r="N26" s="54"/>
      <c r="O26" s="46">
        <f>SUM(O5:O25)</f>
        <v>64976.5</v>
      </c>
      <c r="P26" s="54">
        <f>SUM(P5:P25)</f>
        <v>6699</v>
      </c>
      <c r="Q26" s="54">
        <f>O26/G26</f>
        <v>866.3533333333334</v>
      </c>
      <c r="R26" s="40">
        <f>O26/P26</f>
        <v>9.69943275115689</v>
      </c>
      <c r="S26" s="46"/>
      <c r="T26" s="41"/>
      <c r="U26" s="46"/>
      <c r="V26" s="54"/>
      <c r="W26" s="42"/>
      <c r="AB26" s="36" t="s">
        <v>18</v>
      </c>
    </row>
    <row r="27" spans="1:24" s="31" customFormat="1" ht="18">
      <c r="A27" s="24"/>
      <c r="B27" s="45"/>
      <c r="C27" s="37"/>
      <c r="F27" s="61"/>
      <c r="G27" s="26"/>
      <c r="H27" s="25"/>
      <c r="I27" s="47"/>
      <c r="J27" s="27"/>
      <c r="K27" s="47"/>
      <c r="L27" s="27"/>
      <c r="M27" s="47"/>
      <c r="N27" s="27"/>
      <c r="O27" s="47"/>
      <c r="P27" s="27"/>
      <c r="Q27" s="27"/>
      <c r="R27" s="28"/>
      <c r="S27" s="52"/>
      <c r="T27" s="29"/>
      <c r="U27" s="52"/>
      <c r="V27" s="27"/>
      <c r="W27" s="28"/>
      <c r="X27" s="30"/>
    </row>
  </sheetData>
  <mergeCells count="15">
    <mergeCell ref="B26:E26"/>
    <mergeCell ref="A2:W2"/>
    <mergeCell ref="S3:T3"/>
    <mergeCell ref="F3:F4"/>
    <mergeCell ref="I3:J3"/>
    <mergeCell ref="G3:G4"/>
    <mergeCell ref="U3:W3"/>
    <mergeCell ref="B3:B4"/>
    <mergeCell ref="C3:C4"/>
    <mergeCell ref="E3:E4"/>
    <mergeCell ref="O3:R3"/>
    <mergeCell ref="H3:H4"/>
    <mergeCell ref="D3:D4"/>
    <mergeCell ref="M3:N3"/>
    <mergeCell ref="K3:L3"/>
  </mergeCells>
  <printOptions/>
  <pageMargins left="0.3" right="0.13" top="1" bottom="1" header="0.5" footer="0.5"/>
  <pageSetup orientation="portrait" paperSize="9" scale="3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8"/>
  <sheetViews>
    <sheetView zoomScale="60" zoomScaleNormal="60" workbookViewId="0" topLeftCell="A1">
      <selection activeCell="A2" sqref="A2:W2"/>
    </sheetView>
  </sheetViews>
  <sheetFormatPr defaultColWidth="9.140625" defaultRowHeight="12.75"/>
  <cols>
    <col min="1" max="1" width="3.421875" style="22" bestFit="1" customWidth="1"/>
    <col min="2" max="2" width="35.7109375" style="4" customWidth="1"/>
    <col min="3" max="3" width="11.7109375" style="35" customWidth="1"/>
    <col min="4" max="4" width="11.7109375" style="3" customWidth="1"/>
    <col min="5" max="5" width="18.140625" style="3" customWidth="1"/>
    <col min="6" max="6" width="8.28125" style="5" customWidth="1"/>
    <col min="7" max="7" width="8.8515625" style="5" customWidth="1"/>
    <col min="8" max="8" width="9.7109375" style="5" customWidth="1"/>
    <col min="9" max="9" width="14.28125" style="48" bestFit="1" customWidth="1"/>
    <col min="10" max="10" width="8.57421875" style="55" bestFit="1" customWidth="1"/>
    <col min="11" max="11" width="14.28125" style="48" bestFit="1" customWidth="1"/>
    <col min="12" max="12" width="8.57421875" style="55" bestFit="1" customWidth="1"/>
    <col min="13" max="13" width="14.28125" style="48" bestFit="1" customWidth="1"/>
    <col min="14" max="14" width="8.57421875" style="55" bestFit="1" customWidth="1"/>
    <col min="15" max="15" width="17.00390625" style="50" bestFit="1" customWidth="1"/>
    <col min="16" max="16" width="10.28125" style="60" customWidth="1"/>
    <col min="17" max="17" width="10.7109375" style="55" bestFit="1" customWidth="1"/>
    <col min="18" max="18" width="10.00390625" style="12" bestFit="1" customWidth="1"/>
    <col min="19" max="19" width="15.421875" style="53" bestFit="1" customWidth="1"/>
    <col min="20" max="20" width="10.421875" style="3" bestFit="1" customWidth="1"/>
    <col min="21" max="21" width="18.00390625" style="48" bestFit="1" customWidth="1"/>
    <col min="22" max="22" width="13.57421875" style="55" bestFit="1" customWidth="1"/>
    <col min="23" max="23" width="10.00390625" style="12" bestFit="1" customWidth="1"/>
    <col min="24" max="24" width="39.8515625" style="1" customWidth="1"/>
    <col min="25" max="27" width="39.8515625" style="3" customWidth="1"/>
    <col min="28" max="28" width="2.140625" style="3" bestFit="1" customWidth="1"/>
    <col min="29" max="16384" width="39.8515625" style="3" customWidth="1"/>
  </cols>
  <sheetData>
    <row r="1" spans="1:23" s="10" customFormat="1" ht="99" customHeight="1">
      <c r="A1" s="20"/>
      <c r="B1" s="44"/>
      <c r="C1" s="19"/>
      <c r="D1" s="62"/>
      <c r="E1" s="62"/>
      <c r="F1" s="18"/>
      <c r="G1" s="18"/>
      <c r="H1" s="18"/>
      <c r="I1" s="17"/>
      <c r="J1" s="16"/>
      <c r="K1" s="49"/>
      <c r="L1" s="15"/>
      <c r="M1" s="14"/>
      <c r="N1" s="13"/>
      <c r="O1" s="58"/>
      <c r="P1" s="59"/>
      <c r="Q1" s="56"/>
      <c r="R1" s="57"/>
      <c r="S1" s="51"/>
      <c r="U1" s="51"/>
      <c r="V1" s="56"/>
      <c r="W1" s="57"/>
    </row>
    <row r="2" spans="1:23" s="2" customFormat="1" ht="27.75" thickBot="1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</row>
    <row r="3" spans="1:23" s="21" customFormat="1" ht="20.25" customHeight="1">
      <c r="A3" s="23"/>
      <c r="B3" s="135" t="s">
        <v>45</v>
      </c>
      <c r="C3" s="137" t="s">
        <v>46</v>
      </c>
      <c r="D3" s="124" t="s">
        <v>47</v>
      </c>
      <c r="E3" s="124" t="s">
        <v>48</v>
      </c>
      <c r="F3" s="124" t="s">
        <v>49</v>
      </c>
      <c r="G3" s="124" t="s">
        <v>50</v>
      </c>
      <c r="H3" s="124" t="s">
        <v>51</v>
      </c>
      <c r="I3" s="127" t="s">
        <v>52</v>
      </c>
      <c r="J3" s="127"/>
      <c r="K3" s="127" t="s">
        <v>53</v>
      </c>
      <c r="L3" s="127"/>
      <c r="M3" s="127" t="s">
        <v>54</v>
      </c>
      <c r="N3" s="127"/>
      <c r="O3" s="123" t="s">
        <v>57</v>
      </c>
      <c r="P3" s="123"/>
      <c r="Q3" s="123"/>
      <c r="R3" s="123"/>
      <c r="S3" s="127" t="s">
        <v>60</v>
      </c>
      <c r="T3" s="127"/>
      <c r="U3" s="123" t="s">
        <v>62</v>
      </c>
      <c r="V3" s="123"/>
      <c r="W3" s="134"/>
    </row>
    <row r="4" spans="1:23" s="21" customFormat="1" ht="52.5" customHeight="1" thickBot="1">
      <c r="A4" s="34"/>
      <c r="B4" s="136"/>
      <c r="C4" s="138"/>
      <c r="D4" s="126"/>
      <c r="E4" s="126"/>
      <c r="F4" s="125"/>
      <c r="G4" s="125"/>
      <c r="H4" s="125"/>
      <c r="I4" s="63" t="s">
        <v>55</v>
      </c>
      <c r="J4" s="64" t="s">
        <v>56</v>
      </c>
      <c r="K4" s="63" t="s">
        <v>55</v>
      </c>
      <c r="L4" s="64" t="s">
        <v>56</v>
      </c>
      <c r="M4" s="63" t="s">
        <v>55</v>
      </c>
      <c r="N4" s="64" t="s">
        <v>56</v>
      </c>
      <c r="O4" s="65" t="s">
        <v>55</v>
      </c>
      <c r="P4" s="66" t="s">
        <v>56</v>
      </c>
      <c r="Q4" s="66" t="s">
        <v>58</v>
      </c>
      <c r="R4" s="67" t="s">
        <v>59</v>
      </c>
      <c r="S4" s="63" t="s">
        <v>55</v>
      </c>
      <c r="T4" s="68" t="s">
        <v>61</v>
      </c>
      <c r="U4" s="63" t="s">
        <v>55</v>
      </c>
      <c r="V4" s="64" t="s">
        <v>56</v>
      </c>
      <c r="W4" s="69" t="s">
        <v>59</v>
      </c>
    </row>
    <row r="5" spans="1:23" s="21" customFormat="1" ht="18">
      <c r="A5" s="33">
        <v>1</v>
      </c>
      <c r="B5" s="99" t="s">
        <v>63</v>
      </c>
      <c r="C5" s="100">
        <v>39332</v>
      </c>
      <c r="D5" s="101" t="s">
        <v>22</v>
      </c>
      <c r="E5" s="101" t="s">
        <v>33</v>
      </c>
      <c r="F5" s="102">
        <v>23</v>
      </c>
      <c r="G5" s="102">
        <v>22</v>
      </c>
      <c r="H5" s="102">
        <v>2</v>
      </c>
      <c r="I5" s="103">
        <v>7736.5</v>
      </c>
      <c r="J5" s="104">
        <v>724</v>
      </c>
      <c r="K5" s="103">
        <v>15727</v>
      </c>
      <c r="L5" s="104">
        <v>1411</v>
      </c>
      <c r="M5" s="103">
        <v>14573</v>
      </c>
      <c r="N5" s="104">
        <v>1339</v>
      </c>
      <c r="O5" s="119">
        <f aca="true" t="shared" si="0" ref="O5:P10">+M5+K5+I5</f>
        <v>38036.5</v>
      </c>
      <c r="P5" s="120">
        <f t="shared" si="0"/>
        <v>3474</v>
      </c>
      <c r="Q5" s="121">
        <f aca="true" t="shared" si="1" ref="Q5:Q12">+P5/G5</f>
        <v>157.9090909090909</v>
      </c>
      <c r="R5" s="122">
        <f aca="true" t="shared" si="2" ref="R5:R12">+O5/P5</f>
        <v>10.948906160046056</v>
      </c>
      <c r="S5" s="103">
        <v>66948.5</v>
      </c>
      <c r="T5" s="108">
        <f aca="true" t="shared" si="3" ref="T5:T12">(+S5-O5)/-S5</f>
        <v>-0.4318543357954248</v>
      </c>
      <c r="U5" s="109">
        <v>141471</v>
      </c>
      <c r="V5" s="110">
        <v>13370</v>
      </c>
      <c r="W5" s="111">
        <f aca="true" t="shared" si="4" ref="W5:W14">U5/V5</f>
        <v>10.581226626776365</v>
      </c>
    </row>
    <row r="6" spans="1:25" s="9" customFormat="1" ht="18">
      <c r="A6" s="33">
        <v>2</v>
      </c>
      <c r="B6" s="114" t="s">
        <v>43</v>
      </c>
      <c r="C6" s="80">
        <v>39318</v>
      </c>
      <c r="D6" s="87" t="s">
        <v>22</v>
      </c>
      <c r="E6" s="87" t="s">
        <v>33</v>
      </c>
      <c r="F6" s="88">
        <v>8</v>
      </c>
      <c r="G6" s="88">
        <v>8</v>
      </c>
      <c r="H6" s="88">
        <v>4</v>
      </c>
      <c r="I6" s="83">
        <v>1378</v>
      </c>
      <c r="J6" s="84">
        <v>180</v>
      </c>
      <c r="K6" s="83">
        <v>1736.5</v>
      </c>
      <c r="L6" s="84">
        <v>206</v>
      </c>
      <c r="M6" s="83">
        <v>2565</v>
      </c>
      <c r="N6" s="84">
        <v>300</v>
      </c>
      <c r="O6" s="85">
        <f t="shared" si="0"/>
        <v>5679.5</v>
      </c>
      <c r="P6" s="86">
        <f t="shared" si="0"/>
        <v>686</v>
      </c>
      <c r="Q6" s="74">
        <f t="shared" si="1"/>
        <v>85.75</v>
      </c>
      <c r="R6" s="75">
        <f t="shared" si="2"/>
        <v>8.279154518950437</v>
      </c>
      <c r="S6" s="73">
        <v>7862.5</v>
      </c>
      <c r="T6" s="76">
        <f t="shared" si="3"/>
        <v>-0.2776470588235294</v>
      </c>
      <c r="U6" s="77">
        <v>98125.5</v>
      </c>
      <c r="V6" s="78">
        <v>8760</v>
      </c>
      <c r="W6" s="115">
        <f t="shared" si="4"/>
        <v>11.201541095890411</v>
      </c>
      <c r="Y6" s="8"/>
    </row>
    <row r="7" spans="1:24" s="10" customFormat="1" ht="18">
      <c r="A7" s="33">
        <v>3</v>
      </c>
      <c r="B7" s="112" t="s">
        <v>64</v>
      </c>
      <c r="C7" s="80">
        <v>39332</v>
      </c>
      <c r="D7" s="79" t="s">
        <v>22</v>
      </c>
      <c r="E7" s="79" t="s">
        <v>38</v>
      </c>
      <c r="F7" s="82">
        <v>2</v>
      </c>
      <c r="G7" s="82">
        <v>2</v>
      </c>
      <c r="H7" s="82">
        <v>2</v>
      </c>
      <c r="I7" s="83">
        <v>706</v>
      </c>
      <c r="J7" s="84">
        <v>94</v>
      </c>
      <c r="K7" s="83">
        <v>1288</v>
      </c>
      <c r="L7" s="84">
        <v>165</v>
      </c>
      <c r="M7" s="83">
        <v>866</v>
      </c>
      <c r="N7" s="84">
        <v>119</v>
      </c>
      <c r="O7" s="85">
        <f>+M7+K7+I7</f>
        <v>2860</v>
      </c>
      <c r="P7" s="86">
        <f>+N7+L7+J7</f>
        <v>378</v>
      </c>
      <c r="Q7" s="74">
        <f>+P7/G7</f>
        <v>189</v>
      </c>
      <c r="R7" s="75">
        <f>+O7/P7</f>
        <v>7.5661375661375665</v>
      </c>
      <c r="S7" s="73">
        <v>4324</v>
      </c>
      <c r="T7" s="76">
        <f>(+S7-O7)/-S7</f>
        <v>-0.3385753931544866</v>
      </c>
      <c r="U7" s="77">
        <v>10626</v>
      </c>
      <c r="V7" s="78">
        <v>1371</v>
      </c>
      <c r="W7" s="115">
        <f>U7/V7</f>
        <v>7.75054704595186</v>
      </c>
      <c r="X7" s="8"/>
    </row>
    <row r="8" spans="1:25" s="9" customFormat="1" ht="18">
      <c r="A8" s="33">
        <v>4</v>
      </c>
      <c r="B8" s="114" t="s">
        <v>28</v>
      </c>
      <c r="C8" s="80">
        <v>39290</v>
      </c>
      <c r="D8" s="87" t="s">
        <v>22</v>
      </c>
      <c r="E8" s="87" t="s">
        <v>27</v>
      </c>
      <c r="F8" s="88">
        <v>10</v>
      </c>
      <c r="G8" s="88">
        <v>10</v>
      </c>
      <c r="H8" s="88">
        <v>8</v>
      </c>
      <c r="I8" s="83">
        <v>588.5</v>
      </c>
      <c r="J8" s="84">
        <v>128</v>
      </c>
      <c r="K8" s="83">
        <v>1010.5</v>
      </c>
      <c r="L8" s="84">
        <v>209</v>
      </c>
      <c r="M8" s="83">
        <v>1040.5</v>
      </c>
      <c r="N8" s="84">
        <v>208</v>
      </c>
      <c r="O8" s="85">
        <f>+M8+K8+I8</f>
        <v>2639.5</v>
      </c>
      <c r="P8" s="86">
        <f>+N8+L8+J8</f>
        <v>545</v>
      </c>
      <c r="Q8" s="74">
        <f>+P8/G8</f>
        <v>54.5</v>
      </c>
      <c r="R8" s="75">
        <f>+O8/P8</f>
        <v>4.843119266055046</v>
      </c>
      <c r="S8" s="73">
        <v>4528.5</v>
      </c>
      <c r="T8" s="76">
        <f>(+S8-O8)/-S8</f>
        <v>-0.4171359169702992</v>
      </c>
      <c r="U8" s="77">
        <v>79091.5</v>
      </c>
      <c r="V8" s="78">
        <v>9480</v>
      </c>
      <c r="W8" s="115">
        <f>U8/V8</f>
        <v>8.34298523206751</v>
      </c>
      <c r="Y8" s="8"/>
    </row>
    <row r="9" spans="1:25" s="9" customFormat="1" ht="18">
      <c r="A9" s="33">
        <v>5</v>
      </c>
      <c r="B9" s="114" t="s">
        <v>24</v>
      </c>
      <c r="C9" s="80">
        <v>39283</v>
      </c>
      <c r="D9" s="87" t="s">
        <v>22</v>
      </c>
      <c r="E9" s="87" t="s">
        <v>25</v>
      </c>
      <c r="F9" s="88">
        <v>30</v>
      </c>
      <c r="G9" s="88">
        <v>8</v>
      </c>
      <c r="H9" s="88">
        <v>9</v>
      </c>
      <c r="I9" s="83">
        <v>507.5</v>
      </c>
      <c r="J9" s="84">
        <v>98</v>
      </c>
      <c r="K9" s="83">
        <v>775</v>
      </c>
      <c r="L9" s="84">
        <v>137</v>
      </c>
      <c r="M9" s="83">
        <v>1001</v>
      </c>
      <c r="N9" s="84">
        <v>169</v>
      </c>
      <c r="O9" s="85">
        <f>+I9+K9+M9</f>
        <v>2283.5</v>
      </c>
      <c r="P9" s="86">
        <f>+J9+L9+N9</f>
        <v>404</v>
      </c>
      <c r="Q9" s="74">
        <f>+P9/G9</f>
        <v>50.5</v>
      </c>
      <c r="R9" s="75">
        <f>+O9/P9</f>
        <v>5.6522277227722775</v>
      </c>
      <c r="S9" s="73">
        <v>3075</v>
      </c>
      <c r="T9" s="76">
        <f>(+S9-O9)/-S9</f>
        <v>-0.2573983739837398</v>
      </c>
      <c r="U9" s="77">
        <v>108518</v>
      </c>
      <c r="V9" s="78">
        <v>16139</v>
      </c>
      <c r="W9" s="115">
        <f>U9/V9</f>
        <v>6.723960592353925</v>
      </c>
      <c r="Y9" s="8"/>
    </row>
    <row r="10" spans="1:25" s="9" customFormat="1" ht="18">
      <c r="A10" s="33">
        <v>6</v>
      </c>
      <c r="B10" s="114" t="s">
        <v>41</v>
      </c>
      <c r="C10" s="80">
        <v>39311</v>
      </c>
      <c r="D10" s="87" t="s">
        <v>22</v>
      </c>
      <c r="E10" s="87" t="s">
        <v>33</v>
      </c>
      <c r="F10" s="88">
        <v>10</v>
      </c>
      <c r="G10" s="88">
        <v>10</v>
      </c>
      <c r="H10" s="88">
        <v>5</v>
      </c>
      <c r="I10" s="83">
        <v>423</v>
      </c>
      <c r="J10" s="84">
        <v>65</v>
      </c>
      <c r="K10" s="83">
        <v>835.5</v>
      </c>
      <c r="L10" s="84">
        <v>124</v>
      </c>
      <c r="M10" s="83">
        <v>842</v>
      </c>
      <c r="N10" s="84">
        <v>119</v>
      </c>
      <c r="O10" s="85">
        <f t="shared" si="0"/>
        <v>2100.5</v>
      </c>
      <c r="P10" s="86">
        <f t="shared" si="0"/>
        <v>308</v>
      </c>
      <c r="Q10" s="74">
        <f t="shared" si="1"/>
        <v>30.8</v>
      </c>
      <c r="R10" s="75">
        <f t="shared" si="2"/>
        <v>6.819805194805195</v>
      </c>
      <c r="S10" s="73">
        <v>2409.5</v>
      </c>
      <c r="T10" s="76">
        <f t="shared" si="3"/>
        <v>-0.12824237393650134</v>
      </c>
      <c r="U10" s="77">
        <v>46063</v>
      </c>
      <c r="V10" s="78">
        <v>4743</v>
      </c>
      <c r="W10" s="115">
        <f t="shared" si="4"/>
        <v>9.71178578958465</v>
      </c>
      <c r="Y10" s="8"/>
    </row>
    <row r="11" spans="1:24" s="6" customFormat="1" ht="18">
      <c r="A11" s="32">
        <v>7</v>
      </c>
      <c r="B11" s="114" t="s">
        <v>26</v>
      </c>
      <c r="C11" s="80">
        <v>39262</v>
      </c>
      <c r="D11" s="87" t="s">
        <v>22</v>
      </c>
      <c r="E11" s="87" t="s">
        <v>27</v>
      </c>
      <c r="F11" s="88">
        <v>21</v>
      </c>
      <c r="G11" s="88">
        <v>7</v>
      </c>
      <c r="H11" s="88">
        <v>12</v>
      </c>
      <c r="I11" s="83">
        <v>517</v>
      </c>
      <c r="J11" s="84">
        <v>81</v>
      </c>
      <c r="K11" s="83">
        <v>444</v>
      </c>
      <c r="L11" s="84">
        <v>72</v>
      </c>
      <c r="M11" s="83">
        <v>478</v>
      </c>
      <c r="N11" s="84">
        <v>77</v>
      </c>
      <c r="O11" s="85">
        <f>+M11+K11+I11</f>
        <v>1439</v>
      </c>
      <c r="P11" s="86">
        <f>+N11+L11+J11</f>
        <v>230</v>
      </c>
      <c r="Q11" s="74">
        <f>+P11/G11</f>
        <v>32.857142857142854</v>
      </c>
      <c r="R11" s="75">
        <f>+O11/P11</f>
        <v>6.256521739130434</v>
      </c>
      <c r="S11" s="73">
        <v>889</v>
      </c>
      <c r="T11" s="76">
        <f>(+S11-O11)/-S11</f>
        <v>0.6186726659167604</v>
      </c>
      <c r="U11" s="77">
        <v>181795</v>
      </c>
      <c r="V11" s="78">
        <v>26919</v>
      </c>
      <c r="W11" s="115">
        <f>U11/V11</f>
        <v>6.753408373267952</v>
      </c>
      <c r="X11" s="7"/>
    </row>
    <row r="12" spans="1:25" s="9" customFormat="1" ht="18">
      <c r="A12" s="33">
        <v>8</v>
      </c>
      <c r="B12" s="114" t="s">
        <v>21</v>
      </c>
      <c r="C12" s="80">
        <v>39262</v>
      </c>
      <c r="D12" s="87" t="s">
        <v>22</v>
      </c>
      <c r="E12" s="87" t="s">
        <v>23</v>
      </c>
      <c r="F12" s="88">
        <v>15</v>
      </c>
      <c r="G12" s="88">
        <v>4</v>
      </c>
      <c r="H12" s="88">
        <v>12</v>
      </c>
      <c r="I12" s="83">
        <v>124</v>
      </c>
      <c r="J12" s="84">
        <v>20</v>
      </c>
      <c r="K12" s="83">
        <v>204</v>
      </c>
      <c r="L12" s="84">
        <v>33</v>
      </c>
      <c r="M12" s="83">
        <v>364</v>
      </c>
      <c r="N12" s="84">
        <v>51</v>
      </c>
      <c r="O12" s="85">
        <f aca="true" t="shared" si="5" ref="O12:P14">I12+K12+M12</f>
        <v>692</v>
      </c>
      <c r="P12" s="86">
        <f t="shared" si="5"/>
        <v>104</v>
      </c>
      <c r="Q12" s="74">
        <f t="shared" si="1"/>
        <v>26</v>
      </c>
      <c r="R12" s="75">
        <f t="shared" si="2"/>
        <v>6.653846153846154</v>
      </c>
      <c r="S12" s="73">
        <v>313</v>
      </c>
      <c r="T12" s="76">
        <f t="shared" si="3"/>
        <v>1.2108626198083068</v>
      </c>
      <c r="U12" s="77">
        <v>186960</v>
      </c>
      <c r="V12" s="78">
        <v>21162</v>
      </c>
      <c r="W12" s="115">
        <f t="shared" si="4"/>
        <v>8.834703714204707</v>
      </c>
      <c r="Y12" s="8"/>
    </row>
    <row r="13" spans="1:24" s="10" customFormat="1" ht="18">
      <c r="A13" s="33">
        <v>9</v>
      </c>
      <c r="B13" s="118" t="s">
        <v>35</v>
      </c>
      <c r="C13" s="95">
        <v>39227</v>
      </c>
      <c r="D13" s="94" t="s">
        <v>22</v>
      </c>
      <c r="E13" s="94" t="s">
        <v>36</v>
      </c>
      <c r="F13" s="96">
        <v>5</v>
      </c>
      <c r="G13" s="97">
        <v>4</v>
      </c>
      <c r="H13" s="97">
        <v>16</v>
      </c>
      <c r="I13" s="83">
        <v>96</v>
      </c>
      <c r="J13" s="84">
        <v>16</v>
      </c>
      <c r="K13" s="83">
        <v>243</v>
      </c>
      <c r="L13" s="84">
        <v>39</v>
      </c>
      <c r="M13" s="83">
        <v>343</v>
      </c>
      <c r="N13" s="84">
        <v>56</v>
      </c>
      <c r="O13" s="85">
        <f t="shared" si="5"/>
        <v>682</v>
      </c>
      <c r="P13" s="86">
        <f t="shared" si="5"/>
        <v>111</v>
      </c>
      <c r="Q13" s="74">
        <f>+P13/G13</f>
        <v>27.75</v>
      </c>
      <c r="R13" s="75">
        <f>+O13/P13</f>
        <v>6.1441441441441444</v>
      </c>
      <c r="S13" s="73">
        <v>631</v>
      </c>
      <c r="T13" s="76">
        <f>(+S13-O13)/-S13</f>
        <v>0.08082408874801902</v>
      </c>
      <c r="U13" s="77">
        <v>65138.5</v>
      </c>
      <c r="V13" s="78">
        <v>8395</v>
      </c>
      <c r="W13" s="115">
        <f t="shared" si="4"/>
        <v>7.759201905896367</v>
      </c>
      <c r="X13" s="11"/>
    </row>
    <row r="14" spans="1:24" s="10" customFormat="1" ht="18">
      <c r="A14" s="33">
        <v>10</v>
      </c>
      <c r="B14" s="112" t="s">
        <v>32</v>
      </c>
      <c r="C14" s="80">
        <v>39220</v>
      </c>
      <c r="D14" s="81" t="s">
        <v>22</v>
      </c>
      <c r="E14" s="79" t="s">
        <v>33</v>
      </c>
      <c r="F14" s="82">
        <v>88</v>
      </c>
      <c r="G14" s="82">
        <v>2</v>
      </c>
      <c r="H14" s="82">
        <v>17</v>
      </c>
      <c r="I14" s="83">
        <v>40</v>
      </c>
      <c r="J14" s="84">
        <v>4</v>
      </c>
      <c r="K14" s="83">
        <v>108</v>
      </c>
      <c r="L14" s="84">
        <v>12</v>
      </c>
      <c r="M14" s="83">
        <v>42</v>
      </c>
      <c r="N14" s="84">
        <v>5</v>
      </c>
      <c r="O14" s="85">
        <f t="shared" si="5"/>
        <v>190</v>
      </c>
      <c r="P14" s="86">
        <f t="shared" si="5"/>
        <v>21</v>
      </c>
      <c r="Q14" s="74">
        <f>+P14/G14</f>
        <v>10.5</v>
      </c>
      <c r="R14" s="75">
        <f>+O14/P14</f>
        <v>9.047619047619047</v>
      </c>
      <c r="S14" s="73">
        <v>312</v>
      </c>
      <c r="T14" s="76">
        <f>(+S14-O14)/-S14</f>
        <v>-0.391025641025641</v>
      </c>
      <c r="U14" s="77">
        <v>569092.5</v>
      </c>
      <c r="V14" s="78">
        <v>82390</v>
      </c>
      <c r="W14" s="115">
        <f t="shared" si="4"/>
        <v>6.9073006432819515</v>
      </c>
      <c r="X14" s="8"/>
    </row>
    <row r="15" spans="1:24" s="10" customFormat="1" ht="18">
      <c r="A15" s="32"/>
      <c r="B15" s="116"/>
      <c r="C15" s="71"/>
      <c r="D15" s="89"/>
      <c r="E15" s="89"/>
      <c r="F15" s="90"/>
      <c r="G15" s="90"/>
      <c r="H15" s="90"/>
      <c r="I15" s="83"/>
      <c r="J15" s="84"/>
      <c r="K15" s="83"/>
      <c r="L15" s="84"/>
      <c r="M15" s="83"/>
      <c r="N15" s="84"/>
      <c r="O15" s="85"/>
      <c r="P15" s="86"/>
      <c r="Q15" s="74"/>
      <c r="R15" s="75"/>
      <c r="S15" s="73"/>
      <c r="T15" s="76"/>
      <c r="U15" s="77"/>
      <c r="V15" s="78"/>
      <c r="W15" s="115"/>
      <c r="X15" s="8"/>
    </row>
    <row r="16" spans="1:24" s="10" customFormat="1" ht="18">
      <c r="A16" s="32"/>
      <c r="B16" s="113"/>
      <c r="C16" s="71"/>
      <c r="D16" s="70"/>
      <c r="E16" s="70"/>
      <c r="F16" s="72"/>
      <c r="G16" s="72"/>
      <c r="H16" s="72"/>
      <c r="I16" s="83"/>
      <c r="J16" s="84"/>
      <c r="K16" s="83"/>
      <c r="L16" s="84"/>
      <c r="M16" s="83"/>
      <c r="N16" s="84"/>
      <c r="O16" s="85"/>
      <c r="P16" s="86"/>
      <c r="Q16" s="74"/>
      <c r="R16" s="75"/>
      <c r="S16" s="73"/>
      <c r="T16" s="76"/>
      <c r="U16" s="77"/>
      <c r="V16" s="78"/>
      <c r="W16" s="115"/>
      <c r="X16" s="8"/>
    </row>
    <row r="17" spans="1:25" s="9" customFormat="1" ht="18">
      <c r="A17" s="33"/>
      <c r="B17" s="113"/>
      <c r="C17" s="71"/>
      <c r="D17" s="70"/>
      <c r="E17" s="70"/>
      <c r="F17" s="72"/>
      <c r="G17" s="72"/>
      <c r="H17" s="72"/>
      <c r="I17" s="83"/>
      <c r="J17" s="84"/>
      <c r="K17" s="83"/>
      <c r="L17" s="84"/>
      <c r="M17" s="83"/>
      <c r="N17" s="84"/>
      <c r="O17" s="85"/>
      <c r="P17" s="86"/>
      <c r="Q17" s="74"/>
      <c r="R17" s="75"/>
      <c r="S17" s="73"/>
      <c r="T17" s="76"/>
      <c r="U17" s="77"/>
      <c r="V17" s="78"/>
      <c r="W17" s="115"/>
      <c r="Y17" s="8"/>
    </row>
    <row r="18" spans="1:24" s="10" customFormat="1" ht="18">
      <c r="A18" s="32"/>
      <c r="B18" s="114"/>
      <c r="C18" s="80"/>
      <c r="D18" s="87"/>
      <c r="E18" s="87"/>
      <c r="F18" s="88"/>
      <c r="G18" s="88"/>
      <c r="H18" s="88"/>
      <c r="I18" s="83"/>
      <c r="J18" s="84"/>
      <c r="K18" s="83"/>
      <c r="L18" s="84"/>
      <c r="M18" s="83"/>
      <c r="N18" s="84"/>
      <c r="O18" s="85"/>
      <c r="P18" s="86"/>
      <c r="Q18" s="74"/>
      <c r="R18" s="75"/>
      <c r="S18" s="73"/>
      <c r="T18" s="76"/>
      <c r="U18" s="77"/>
      <c r="V18" s="78"/>
      <c r="W18" s="115"/>
      <c r="X18" s="8"/>
    </row>
    <row r="19" spans="1:24" s="10" customFormat="1" ht="18">
      <c r="A19" s="33"/>
      <c r="B19" s="114"/>
      <c r="C19" s="80"/>
      <c r="D19" s="87"/>
      <c r="E19" s="87"/>
      <c r="F19" s="88"/>
      <c r="G19" s="88"/>
      <c r="H19" s="88"/>
      <c r="I19" s="83"/>
      <c r="J19" s="84"/>
      <c r="K19" s="83"/>
      <c r="L19" s="84"/>
      <c r="M19" s="83"/>
      <c r="N19" s="84"/>
      <c r="O19" s="85"/>
      <c r="P19" s="86"/>
      <c r="Q19" s="74"/>
      <c r="R19" s="75"/>
      <c r="S19" s="73"/>
      <c r="T19" s="76"/>
      <c r="U19" s="77"/>
      <c r="V19" s="78"/>
      <c r="W19" s="115"/>
      <c r="X19" s="8"/>
    </row>
    <row r="20" spans="1:24" s="10" customFormat="1" ht="18">
      <c r="A20" s="32"/>
      <c r="B20" s="112"/>
      <c r="C20" s="80"/>
      <c r="D20" s="81"/>
      <c r="E20" s="79"/>
      <c r="F20" s="82"/>
      <c r="G20" s="82"/>
      <c r="H20" s="82"/>
      <c r="I20" s="83"/>
      <c r="J20" s="84"/>
      <c r="K20" s="83"/>
      <c r="L20" s="84"/>
      <c r="M20" s="83"/>
      <c r="N20" s="84"/>
      <c r="O20" s="85"/>
      <c r="P20" s="86"/>
      <c r="Q20" s="74"/>
      <c r="R20" s="75"/>
      <c r="S20" s="73"/>
      <c r="T20" s="76"/>
      <c r="U20" s="77"/>
      <c r="V20" s="78"/>
      <c r="W20" s="115"/>
      <c r="X20" s="8"/>
    </row>
    <row r="21" spans="1:24" s="10" customFormat="1" ht="18">
      <c r="A21" s="33"/>
      <c r="B21" s="113"/>
      <c r="C21" s="71"/>
      <c r="D21" s="98"/>
      <c r="E21" s="70"/>
      <c r="F21" s="72"/>
      <c r="G21" s="72"/>
      <c r="H21" s="72"/>
      <c r="I21" s="83"/>
      <c r="J21" s="84"/>
      <c r="K21" s="83"/>
      <c r="L21" s="84"/>
      <c r="M21" s="83"/>
      <c r="N21" s="84"/>
      <c r="O21" s="85"/>
      <c r="P21" s="86"/>
      <c r="Q21" s="74"/>
      <c r="R21" s="75"/>
      <c r="S21" s="73"/>
      <c r="T21" s="76"/>
      <c r="U21" s="77"/>
      <c r="V21" s="78"/>
      <c r="W21" s="115"/>
      <c r="X21" s="8"/>
    </row>
    <row r="22" spans="1:24" s="10" customFormat="1" ht="18">
      <c r="A22" s="32"/>
      <c r="B22" s="117"/>
      <c r="C22" s="92"/>
      <c r="D22" s="91"/>
      <c r="E22" s="91"/>
      <c r="F22" s="93"/>
      <c r="G22" s="93"/>
      <c r="H22" s="93"/>
      <c r="I22" s="83"/>
      <c r="J22" s="84"/>
      <c r="K22" s="83"/>
      <c r="L22" s="84"/>
      <c r="M22" s="83"/>
      <c r="N22" s="84"/>
      <c r="O22" s="85"/>
      <c r="P22" s="86"/>
      <c r="Q22" s="74"/>
      <c r="R22" s="75"/>
      <c r="S22" s="73"/>
      <c r="T22" s="76"/>
      <c r="U22" s="77"/>
      <c r="V22" s="78"/>
      <c r="W22" s="115"/>
      <c r="X22" s="8"/>
    </row>
    <row r="23" spans="1:25" s="10" customFormat="1" ht="18">
      <c r="A23" s="33"/>
      <c r="B23" s="113"/>
      <c r="C23" s="71"/>
      <c r="D23" s="98"/>
      <c r="E23" s="70"/>
      <c r="F23" s="72"/>
      <c r="G23" s="72"/>
      <c r="H23" s="72"/>
      <c r="I23" s="83"/>
      <c r="J23" s="84"/>
      <c r="K23" s="83"/>
      <c r="L23" s="84"/>
      <c r="M23" s="83"/>
      <c r="N23" s="84"/>
      <c r="O23" s="85"/>
      <c r="P23" s="86"/>
      <c r="Q23" s="74"/>
      <c r="R23" s="75"/>
      <c r="S23" s="73"/>
      <c r="T23" s="76"/>
      <c r="U23" s="77"/>
      <c r="V23" s="78"/>
      <c r="W23" s="115"/>
      <c r="X23" s="8"/>
      <c r="Y23" s="8"/>
    </row>
    <row r="24" spans="1:25" s="10" customFormat="1" ht="18">
      <c r="A24" s="33"/>
      <c r="B24" s="113"/>
      <c r="C24" s="71"/>
      <c r="D24" s="98"/>
      <c r="E24" s="70"/>
      <c r="F24" s="72"/>
      <c r="G24" s="72"/>
      <c r="H24" s="72"/>
      <c r="I24" s="83"/>
      <c r="J24" s="84"/>
      <c r="K24" s="83"/>
      <c r="L24" s="84"/>
      <c r="M24" s="83"/>
      <c r="N24" s="84"/>
      <c r="O24" s="85"/>
      <c r="P24" s="86"/>
      <c r="Q24" s="74"/>
      <c r="R24" s="75"/>
      <c r="S24" s="73"/>
      <c r="T24" s="76"/>
      <c r="U24" s="77"/>
      <c r="V24" s="78"/>
      <c r="W24" s="115"/>
      <c r="X24" s="8"/>
      <c r="Y24" s="8"/>
    </row>
    <row r="25" spans="1:25" s="10" customFormat="1" ht="18">
      <c r="A25" s="32"/>
      <c r="B25" s="113"/>
      <c r="C25" s="71"/>
      <c r="D25" s="98"/>
      <c r="E25" s="70"/>
      <c r="F25" s="72"/>
      <c r="G25" s="72"/>
      <c r="H25" s="72"/>
      <c r="I25" s="83"/>
      <c r="J25" s="84"/>
      <c r="K25" s="83"/>
      <c r="L25" s="84"/>
      <c r="M25" s="83"/>
      <c r="N25" s="84"/>
      <c r="O25" s="85"/>
      <c r="P25" s="86"/>
      <c r="Q25" s="74"/>
      <c r="R25" s="75"/>
      <c r="S25" s="73"/>
      <c r="T25" s="76"/>
      <c r="U25" s="77"/>
      <c r="V25" s="78"/>
      <c r="W25" s="115"/>
      <c r="X25" s="8"/>
      <c r="Y25" s="8"/>
    </row>
    <row r="26" spans="1:25" s="10" customFormat="1" ht="18">
      <c r="A26" s="33"/>
      <c r="B26" s="113"/>
      <c r="C26" s="71"/>
      <c r="D26" s="70"/>
      <c r="E26" s="70"/>
      <c r="F26" s="72"/>
      <c r="G26" s="72"/>
      <c r="H26" s="72"/>
      <c r="I26" s="83"/>
      <c r="J26" s="84"/>
      <c r="K26" s="83"/>
      <c r="L26" s="84"/>
      <c r="M26" s="83"/>
      <c r="N26" s="84"/>
      <c r="O26" s="85"/>
      <c r="P26" s="86"/>
      <c r="Q26" s="74"/>
      <c r="R26" s="75"/>
      <c r="S26" s="73"/>
      <c r="T26" s="76"/>
      <c r="U26" s="77"/>
      <c r="V26" s="78"/>
      <c r="W26" s="115"/>
      <c r="X26" s="8"/>
      <c r="Y26" s="8"/>
    </row>
    <row r="27" spans="1:28" s="36" customFormat="1" ht="15.75" thickBot="1">
      <c r="A27" s="43"/>
      <c r="B27" s="128" t="s">
        <v>12</v>
      </c>
      <c r="C27" s="129"/>
      <c r="D27" s="130"/>
      <c r="E27" s="131"/>
      <c r="F27" s="38">
        <f>SUM(F5:F26)</f>
        <v>212</v>
      </c>
      <c r="G27" s="38">
        <f>SUM(G5:G26)</f>
        <v>77</v>
      </c>
      <c r="H27" s="39"/>
      <c r="I27" s="46"/>
      <c r="J27" s="54"/>
      <c r="K27" s="46"/>
      <c r="L27" s="54"/>
      <c r="M27" s="46"/>
      <c r="N27" s="54"/>
      <c r="O27" s="46">
        <f>SUM(O5:O26)</f>
        <v>56602.5</v>
      </c>
      <c r="P27" s="54">
        <f>SUM(P5:P26)</f>
        <v>6261</v>
      </c>
      <c r="Q27" s="54">
        <f>O27/G27</f>
        <v>735.0974025974026</v>
      </c>
      <c r="R27" s="40">
        <f>O27/P27</f>
        <v>9.04048873981792</v>
      </c>
      <c r="S27" s="46"/>
      <c r="T27" s="41"/>
      <c r="U27" s="46"/>
      <c r="V27" s="54"/>
      <c r="W27" s="42"/>
      <c r="AB27" s="36" t="s">
        <v>18</v>
      </c>
    </row>
    <row r="28" spans="1:24" s="31" customFormat="1" ht="18">
      <c r="A28" s="24"/>
      <c r="B28" s="45"/>
      <c r="C28" s="37"/>
      <c r="F28" s="61"/>
      <c r="G28" s="26"/>
      <c r="H28" s="25"/>
      <c r="I28" s="47"/>
      <c r="J28" s="27"/>
      <c r="K28" s="47"/>
      <c r="L28" s="27"/>
      <c r="M28" s="47"/>
      <c r="N28" s="27"/>
      <c r="O28" s="47"/>
      <c r="P28" s="27"/>
      <c r="Q28" s="27"/>
      <c r="R28" s="28"/>
      <c r="S28" s="52"/>
      <c r="T28" s="29"/>
      <c r="U28" s="52"/>
      <c r="V28" s="27"/>
      <c r="W28" s="28"/>
      <c r="X28" s="30"/>
    </row>
  </sheetData>
  <mergeCells count="15">
    <mergeCell ref="O3:R3"/>
    <mergeCell ref="H3:H4"/>
    <mergeCell ref="D3:D4"/>
    <mergeCell ref="M3:N3"/>
    <mergeCell ref="K3:L3"/>
    <mergeCell ref="B27:E27"/>
    <mergeCell ref="A2:W2"/>
    <mergeCell ref="S3:T3"/>
    <mergeCell ref="F3:F4"/>
    <mergeCell ref="I3:J3"/>
    <mergeCell ref="G3:G4"/>
    <mergeCell ref="U3:W3"/>
    <mergeCell ref="B3:B4"/>
    <mergeCell ref="C3:C4"/>
    <mergeCell ref="E3:E4"/>
  </mergeCells>
  <printOptions/>
  <pageMargins left="0.3" right="0.13" top="1" bottom="1" header="0.5" footer="0.5"/>
  <pageSetup orientation="portrait" paperSize="9" scale="3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8"/>
  <sheetViews>
    <sheetView zoomScale="60" zoomScaleNormal="60" workbookViewId="0" topLeftCell="A1">
      <selection activeCell="A4" sqref="A4"/>
    </sheetView>
  </sheetViews>
  <sheetFormatPr defaultColWidth="9.140625" defaultRowHeight="12.75"/>
  <cols>
    <col min="1" max="1" width="3.421875" style="22" bestFit="1" customWidth="1"/>
    <col min="2" max="2" width="35.7109375" style="4" customWidth="1"/>
    <col min="3" max="3" width="11.7109375" style="35" customWidth="1"/>
    <col min="4" max="4" width="11.7109375" style="3" customWidth="1"/>
    <col min="5" max="5" width="18.140625" style="3" customWidth="1"/>
    <col min="6" max="6" width="7.57421875" style="5" bestFit="1" customWidth="1"/>
    <col min="7" max="7" width="8.8515625" style="5" customWidth="1"/>
    <col min="8" max="8" width="9.7109375" style="5" customWidth="1"/>
    <col min="9" max="9" width="14.28125" style="48" bestFit="1" customWidth="1"/>
    <col min="10" max="10" width="8.57421875" style="55" bestFit="1" customWidth="1"/>
    <col min="11" max="11" width="14.28125" style="48" bestFit="1" customWidth="1"/>
    <col min="12" max="12" width="8.57421875" style="55" bestFit="1" customWidth="1"/>
    <col min="13" max="13" width="14.28125" style="48" bestFit="1" customWidth="1"/>
    <col min="14" max="14" width="8.57421875" style="55" bestFit="1" customWidth="1"/>
    <col min="15" max="15" width="17.00390625" style="50" bestFit="1" customWidth="1"/>
    <col min="16" max="16" width="10.28125" style="60" customWidth="1"/>
    <col min="17" max="17" width="10.7109375" style="55" bestFit="1" customWidth="1"/>
    <col min="18" max="18" width="10.00390625" style="12" bestFit="1" customWidth="1"/>
    <col min="19" max="19" width="15.421875" style="53" bestFit="1" customWidth="1"/>
    <col min="20" max="20" width="10.421875" style="3" bestFit="1" customWidth="1"/>
    <col min="21" max="21" width="18.00390625" style="48" bestFit="1" customWidth="1"/>
    <col min="22" max="22" width="13.57421875" style="55" bestFit="1" customWidth="1"/>
    <col min="23" max="23" width="10.00390625" style="12" bestFit="1" customWidth="1"/>
    <col min="24" max="24" width="39.8515625" style="1" customWidth="1"/>
    <col min="25" max="27" width="39.8515625" style="3" customWidth="1"/>
    <col min="28" max="28" width="2.140625" style="3" bestFit="1" customWidth="1"/>
    <col min="29" max="16384" width="39.8515625" style="3" customWidth="1"/>
  </cols>
  <sheetData>
    <row r="1" spans="1:23" s="10" customFormat="1" ht="99" customHeight="1">
      <c r="A1" s="20"/>
      <c r="B1" s="44"/>
      <c r="C1" s="19"/>
      <c r="D1" s="62"/>
      <c r="E1" s="62"/>
      <c r="F1" s="18"/>
      <c r="G1" s="18"/>
      <c r="H1" s="18"/>
      <c r="I1" s="17"/>
      <c r="J1" s="16"/>
      <c r="K1" s="49"/>
      <c r="L1" s="15"/>
      <c r="M1" s="14"/>
      <c r="N1" s="13"/>
      <c r="O1" s="58"/>
      <c r="P1" s="59"/>
      <c r="Q1" s="56"/>
      <c r="R1" s="57"/>
      <c r="S1" s="51"/>
      <c r="U1" s="51"/>
      <c r="V1" s="56"/>
      <c r="W1" s="57"/>
    </row>
    <row r="2" spans="1:23" s="2" customFormat="1" ht="27.75" thickBot="1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</row>
    <row r="3" spans="1:23" s="21" customFormat="1" ht="20.25" customHeight="1">
      <c r="A3" s="23"/>
      <c r="B3" s="135" t="s">
        <v>13</v>
      </c>
      <c r="C3" s="137" t="s">
        <v>7</v>
      </c>
      <c r="D3" s="124" t="s">
        <v>0</v>
      </c>
      <c r="E3" s="124" t="s">
        <v>19</v>
      </c>
      <c r="F3" s="124" t="s">
        <v>8</v>
      </c>
      <c r="G3" s="124" t="s">
        <v>9</v>
      </c>
      <c r="H3" s="124" t="s">
        <v>10</v>
      </c>
      <c r="I3" s="127" t="s">
        <v>1</v>
      </c>
      <c r="J3" s="127"/>
      <c r="K3" s="127" t="s">
        <v>2</v>
      </c>
      <c r="L3" s="127"/>
      <c r="M3" s="127" t="s">
        <v>3</v>
      </c>
      <c r="N3" s="127"/>
      <c r="O3" s="123" t="s">
        <v>11</v>
      </c>
      <c r="P3" s="123"/>
      <c r="Q3" s="123"/>
      <c r="R3" s="123"/>
      <c r="S3" s="127" t="s">
        <v>14</v>
      </c>
      <c r="T3" s="127"/>
      <c r="U3" s="123" t="s">
        <v>15</v>
      </c>
      <c r="V3" s="123"/>
      <c r="W3" s="134"/>
    </row>
    <row r="4" spans="1:23" s="21" customFormat="1" ht="52.5" customHeight="1" thickBot="1">
      <c r="A4" s="34"/>
      <c r="B4" s="136"/>
      <c r="C4" s="138"/>
      <c r="D4" s="126"/>
      <c r="E4" s="126"/>
      <c r="F4" s="125"/>
      <c r="G4" s="125"/>
      <c r="H4" s="125"/>
      <c r="I4" s="63" t="s">
        <v>6</v>
      </c>
      <c r="J4" s="64" t="s">
        <v>5</v>
      </c>
      <c r="K4" s="63" t="s">
        <v>6</v>
      </c>
      <c r="L4" s="64" t="s">
        <v>5</v>
      </c>
      <c r="M4" s="63" t="s">
        <v>6</v>
      </c>
      <c r="N4" s="64" t="s">
        <v>5</v>
      </c>
      <c r="O4" s="65" t="s">
        <v>6</v>
      </c>
      <c r="P4" s="66" t="s">
        <v>5</v>
      </c>
      <c r="Q4" s="66" t="s">
        <v>16</v>
      </c>
      <c r="R4" s="67" t="s">
        <v>17</v>
      </c>
      <c r="S4" s="63" t="s">
        <v>6</v>
      </c>
      <c r="T4" s="68" t="s">
        <v>4</v>
      </c>
      <c r="U4" s="63" t="s">
        <v>6</v>
      </c>
      <c r="V4" s="64" t="s">
        <v>5</v>
      </c>
      <c r="W4" s="69" t="s">
        <v>17</v>
      </c>
    </row>
    <row r="5" spans="1:23" s="21" customFormat="1" ht="18">
      <c r="A5" s="33">
        <v>1</v>
      </c>
      <c r="B5" s="99" t="s">
        <v>43</v>
      </c>
      <c r="C5" s="100">
        <v>39318</v>
      </c>
      <c r="D5" s="101" t="s">
        <v>22</v>
      </c>
      <c r="E5" s="101" t="s">
        <v>25</v>
      </c>
      <c r="F5" s="102">
        <v>7</v>
      </c>
      <c r="G5" s="102">
        <v>7</v>
      </c>
      <c r="H5" s="102">
        <v>1</v>
      </c>
      <c r="I5" s="103">
        <v>7592.5</v>
      </c>
      <c r="J5" s="104">
        <v>622</v>
      </c>
      <c r="K5" s="103">
        <v>9231</v>
      </c>
      <c r="L5" s="104">
        <v>694</v>
      </c>
      <c r="M5" s="103">
        <v>11326</v>
      </c>
      <c r="N5" s="104">
        <v>863</v>
      </c>
      <c r="O5" s="105">
        <f aca="true" t="shared" si="0" ref="O5:P8">+M5+K5+I5</f>
        <v>28149.5</v>
      </c>
      <c r="P5" s="106">
        <f t="shared" si="0"/>
        <v>2179</v>
      </c>
      <c r="Q5" s="104">
        <f aca="true" t="shared" si="1" ref="Q5:Q17">+P5/G5</f>
        <v>311.2857142857143</v>
      </c>
      <c r="R5" s="107">
        <f aca="true" t="shared" si="2" ref="R5:R17">+O5/P5</f>
        <v>12.91854061496099</v>
      </c>
      <c r="S5" s="103"/>
      <c r="T5" s="108"/>
      <c r="U5" s="109">
        <v>28149.5</v>
      </c>
      <c r="V5" s="110">
        <v>2179</v>
      </c>
      <c r="W5" s="111">
        <f aca="true" t="shared" si="3" ref="W5:W17">U5/V5</f>
        <v>12.91854061496099</v>
      </c>
    </row>
    <row r="6" spans="1:25" s="9" customFormat="1" ht="18">
      <c r="A6" s="33">
        <v>2</v>
      </c>
      <c r="B6" s="114" t="s">
        <v>41</v>
      </c>
      <c r="C6" s="80">
        <v>39311</v>
      </c>
      <c r="D6" s="87" t="s">
        <v>22</v>
      </c>
      <c r="E6" s="87" t="s">
        <v>33</v>
      </c>
      <c r="F6" s="88">
        <v>10</v>
      </c>
      <c r="G6" s="88">
        <v>10</v>
      </c>
      <c r="H6" s="88">
        <v>2</v>
      </c>
      <c r="I6" s="83">
        <v>1248.5</v>
      </c>
      <c r="J6" s="84">
        <v>120</v>
      </c>
      <c r="K6" s="83">
        <v>2526.5</v>
      </c>
      <c r="L6" s="84">
        <v>235</v>
      </c>
      <c r="M6" s="83">
        <v>3248.5</v>
      </c>
      <c r="N6" s="84">
        <v>301</v>
      </c>
      <c r="O6" s="85">
        <f t="shared" si="0"/>
        <v>7023.5</v>
      </c>
      <c r="P6" s="86">
        <f t="shared" si="0"/>
        <v>656</v>
      </c>
      <c r="Q6" s="74">
        <f t="shared" si="1"/>
        <v>65.6</v>
      </c>
      <c r="R6" s="75">
        <f t="shared" si="2"/>
        <v>10.706554878048781</v>
      </c>
      <c r="S6" s="73">
        <v>14459</v>
      </c>
      <c r="T6" s="76">
        <f aca="true" t="shared" si="4" ref="T6:T12">(+S6-O6)/-S6</f>
        <v>-0.514247181686147</v>
      </c>
      <c r="U6" s="77">
        <v>30252</v>
      </c>
      <c r="V6" s="78">
        <v>2676</v>
      </c>
      <c r="W6" s="115">
        <f t="shared" si="3"/>
        <v>11.304932735426009</v>
      </c>
      <c r="Y6" s="8"/>
    </row>
    <row r="7" spans="1:25" s="9" customFormat="1" ht="18">
      <c r="A7" s="33">
        <v>3</v>
      </c>
      <c r="B7" s="114" t="s">
        <v>28</v>
      </c>
      <c r="C7" s="80">
        <v>39290</v>
      </c>
      <c r="D7" s="87" t="s">
        <v>22</v>
      </c>
      <c r="E7" s="87" t="s">
        <v>27</v>
      </c>
      <c r="F7" s="88">
        <v>10</v>
      </c>
      <c r="G7" s="88">
        <v>10</v>
      </c>
      <c r="H7" s="88">
        <v>5</v>
      </c>
      <c r="I7" s="83">
        <v>1263</v>
      </c>
      <c r="J7" s="84">
        <v>150</v>
      </c>
      <c r="K7" s="83">
        <v>1949.5</v>
      </c>
      <c r="L7" s="84">
        <v>228</v>
      </c>
      <c r="M7" s="83">
        <v>3393</v>
      </c>
      <c r="N7" s="84">
        <v>399</v>
      </c>
      <c r="O7" s="85">
        <f t="shared" si="0"/>
        <v>6605.5</v>
      </c>
      <c r="P7" s="86">
        <f t="shared" si="0"/>
        <v>777</v>
      </c>
      <c r="Q7" s="74">
        <f t="shared" si="1"/>
        <v>77.7</v>
      </c>
      <c r="R7" s="75">
        <f t="shared" si="2"/>
        <v>8.501287001287002</v>
      </c>
      <c r="S7" s="73">
        <v>4440</v>
      </c>
      <c r="T7" s="76">
        <f t="shared" si="4"/>
        <v>0.4877252252252252</v>
      </c>
      <c r="U7" s="77">
        <v>55753.5</v>
      </c>
      <c r="V7" s="78">
        <v>5591</v>
      </c>
      <c r="W7" s="115">
        <f t="shared" si="3"/>
        <v>9.972008585226256</v>
      </c>
      <c r="Y7" s="8"/>
    </row>
    <row r="8" spans="1:25" s="9" customFormat="1" ht="18">
      <c r="A8" s="33">
        <v>4</v>
      </c>
      <c r="B8" s="114" t="s">
        <v>24</v>
      </c>
      <c r="C8" s="80">
        <v>39283</v>
      </c>
      <c r="D8" s="87" t="s">
        <v>22</v>
      </c>
      <c r="E8" s="87" t="s">
        <v>25</v>
      </c>
      <c r="F8" s="88">
        <v>30</v>
      </c>
      <c r="G8" s="88">
        <v>16</v>
      </c>
      <c r="H8" s="88">
        <v>6</v>
      </c>
      <c r="I8" s="83">
        <v>1120</v>
      </c>
      <c r="J8" s="84">
        <v>217</v>
      </c>
      <c r="K8" s="83">
        <v>1029.5</v>
      </c>
      <c r="L8" s="84">
        <v>186</v>
      </c>
      <c r="M8" s="83">
        <v>1746.5</v>
      </c>
      <c r="N8" s="84">
        <v>309</v>
      </c>
      <c r="O8" s="85">
        <f t="shared" si="0"/>
        <v>3896</v>
      </c>
      <c r="P8" s="86">
        <f t="shared" si="0"/>
        <v>712</v>
      </c>
      <c r="Q8" s="74">
        <f t="shared" si="1"/>
        <v>44.5</v>
      </c>
      <c r="R8" s="75">
        <f t="shared" si="2"/>
        <v>5.47191011235955</v>
      </c>
      <c r="S8" s="73">
        <v>7484.5</v>
      </c>
      <c r="T8" s="76">
        <f t="shared" si="4"/>
        <v>-0.4794575455942281</v>
      </c>
      <c r="U8" s="77">
        <v>91900.5</v>
      </c>
      <c r="V8" s="78">
        <v>12846</v>
      </c>
      <c r="W8" s="115">
        <f t="shared" si="3"/>
        <v>7.154016814572629</v>
      </c>
      <c r="Y8" s="8"/>
    </row>
    <row r="9" spans="1:25" s="9" customFormat="1" ht="18">
      <c r="A9" s="33">
        <v>5</v>
      </c>
      <c r="B9" s="114" t="s">
        <v>21</v>
      </c>
      <c r="C9" s="80">
        <v>39262</v>
      </c>
      <c r="D9" s="87" t="s">
        <v>22</v>
      </c>
      <c r="E9" s="87" t="s">
        <v>23</v>
      </c>
      <c r="F9" s="88">
        <v>15</v>
      </c>
      <c r="G9" s="88">
        <v>9</v>
      </c>
      <c r="H9" s="88">
        <v>9</v>
      </c>
      <c r="I9" s="83">
        <v>285</v>
      </c>
      <c r="J9" s="84">
        <v>53</v>
      </c>
      <c r="K9" s="83">
        <v>957</v>
      </c>
      <c r="L9" s="84">
        <v>168</v>
      </c>
      <c r="M9" s="83">
        <v>640</v>
      </c>
      <c r="N9" s="84">
        <v>116</v>
      </c>
      <c r="O9" s="85">
        <f>+I9+K9+M9</f>
        <v>1882</v>
      </c>
      <c r="P9" s="86">
        <f>+J9+L9+N9</f>
        <v>337</v>
      </c>
      <c r="Q9" s="74">
        <f t="shared" si="1"/>
        <v>37.44444444444444</v>
      </c>
      <c r="R9" s="75">
        <f t="shared" si="2"/>
        <v>5.584569732937686</v>
      </c>
      <c r="S9" s="73">
        <v>3623.5</v>
      </c>
      <c r="T9" s="76">
        <f t="shared" si="4"/>
        <v>-0.4806126673106113</v>
      </c>
      <c r="U9" s="77">
        <v>181222</v>
      </c>
      <c r="V9" s="78">
        <v>20166</v>
      </c>
      <c r="W9" s="115">
        <f t="shared" si="3"/>
        <v>8.986511950808291</v>
      </c>
      <c r="Y9" s="8"/>
    </row>
    <row r="10" spans="1:25" s="9" customFormat="1" ht="18">
      <c r="A10" s="33">
        <v>6</v>
      </c>
      <c r="B10" s="114" t="s">
        <v>26</v>
      </c>
      <c r="C10" s="80">
        <v>39262</v>
      </c>
      <c r="D10" s="87" t="s">
        <v>22</v>
      </c>
      <c r="E10" s="87" t="s">
        <v>27</v>
      </c>
      <c r="F10" s="88">
        <v>21</v>
      </c>
      <c r="G10" s="88">
        <v>9</v>
      </c>
      <c r="H10" s="88">
        <v>9</v>
      </c>
      <c r="I10" s="83">
        <v>381</v>
      </c>
      <c r="J10" s="84">
        <v>73</v>
      </c>
      <c r="K10" s="83">
        <v>508</v>
      </c>
      <c r="L10" s="84">
        <v>99</v>
      </c>
      <c r="M10" s="83">
        <v>490</v>
      </c>
      <c r="N10" s="84">
        <v>89</v>
      </c>
      <c r="O10" s="85">
        <f>I10+K10+M10</f>
        <v>1379</v>
      </c>
      <c r="P10" s="86">
        <f>J10+L10+N10</f>
        <v>261</v>
      </c>
      <c r="Q10" s="74">
        <f t="shared" si="1"/>
        <v>29</v>
      </c>
      <c r="R10" s="75">
        <f t="shared" si="2"/>
        <v>5.283524904214559</v>
      </c>
      <c r="S10" s="73">
        <v>6146</v>
      </c>
      <c r="T10" s="76">
        <f t="shared" si="4"/>
        <v>-0.775626423690205</v>
      </c>
      <c r="U10" s="77">
        <v>173651.5</v>
      </c>
      <c r="V10" s="78">
        <v>25289</v>
      </c>
      <c r="W10" s="115">
        <f t="shared" si="3"/>
        <v>6.866681165724228</v>
      </c>
      <c r="Y10" s="8"/>
    </row>
    <row r="11" spans="1:24" s="6" customFormat="1" ht="18">
      <c r="A11" s="32">
        <v>7</v>
      </c>
      <c r="B11" s="112" t="s">
        <v>29</v>
      </c>
      <c r="C11" s="80">
        <v>39178</v>
      </c>
      <c r="D11" s="79" t="s">
        <v>22</v>
      </c>
      <c r="E11" s="79" t="s">
        <v>20</v>
      </c>
      <c r="F11" s="82">
        <v>43</v>
      </c>
      <c r="G11" s="82">
        <v>5</v>
      </c>
      <c r="H11" s="82">
        <v>20</v>
      </c>
      <c r="I11" s="83">
        <v>152</v>
      </c>
      <c r="J11" s="84">
        <v>27</v>
      </c>
      <c r="K11" s="83">
        <v>267</v>
      </c>
      <c r="L11" s="84">
        <v>45</v>
      </c>
      <c r="M11" s="83">
        <v>358</v>
      </c>
      <c r="N11" s="84">
        <v>60</v>
      </c>
      <c r="O11" s="85">
        <f aca="true" t="shared" si="5" ref="O11:P17">+M11+K11+I11</f>
        <v>777</v>
      </c>
      <c r="P11" s="86">
        <f t="shared" si="5"/>
        <v>132</v>
      </c>
      <c r="Q11" s="74">
        <f t="shared" si="1"/>
        <v>26.4</v>
      </c>
      <c r="R11" s="75">
        <f t="shared" si="2"/>
        <v>5.886363636363637</v>
      </c>
      <c r="S11" s="73">
        <v>1193</v>
      </c>
      <c r="T11" s="76">
        <f t="shared" si="4"/>
        <v>-0.34870075440067055</v>
      </c>
      <c r="U11" s="77">
        <v>833278.1</v>
      </c>
      <c r="V11" s="78">
        <v>109642</v>
      </c>
      <c r="W11" s="115">
        <f t="shared" si="3"/>
        <v>7.599989967348279</v>
      </c>
      <c r="X11" s="7"/>
    </row>
    <row r="12" spans="1:24" s="10" customFormat="1" ht="18">
      <c r="A12" s="33">
        <v>8</v>
      </c>
      <c r="B12" s="118" t="s">
        <v>42</v>
      </c>
      <c r="C12" s="95">
        <v>39136</v>
      </c>
      <c r="D12" s="94" t="s">
        <v>22</v>
      </c>
      <c r="E12" s="94" t="s">
        <v>33</v>
      </c>
      <c r="F12" s="96">
        <v>24</v>
      </c>
      <c r="G12" s="97">
        <v>1</v>
      </c>
      <c r="H12" s="97">
        <v>18</v>
      </c>
      <c r="I12" s="83">
        <v>504</v>
      </c>
      <c r="J12" s="84">
        <v>84</v>
      </c>
      <c r="K12" s="83">
        <v>0</v>
      </c>
      <c r="L12" s="84">
        <v>0</v>
      </c>
      <c r="M12" s="83">
        <v>0</v>
      </c>
      <c r="N12" s="84">
        <v>0</v>
      </c>
      <c r="O12" s="85">
        <f t="shared" si="5"/>
        <v>504</v>
      </c>
      <c r="P12" s="86">
        <f t="shared" si="5"/>
        <v>84</v>
      </c>
      <c r="Q12" s="74">
        <f t="shared" si="1"/>
        <v>84</v>
      </c>
      <c r="R12" s="75">
        <f t="shared" si="2"/>
        <v>6</v>
      </c>
      <c r="S12" s="73">
        <v>624</v>
      </c>
      <c r="T12" s="76">
        <f t="shared" si="4"/>
        <v>-0.19230769230769232</v>
      </c>
      <c r="U12" s="77">
        <v>567673.5</v>
      </c>
      <c r="V12" s="78">
        <v>59009</v>
      </c>
      <c r="W12" s="115">
        <f t="shared" si="3"/>
        <v>9.620117270246912</v>
      </c>
      <c r="X12" s="8"/>
    </row>
    <row r="13" spans="1:24" s="10" customFormat="1" ht="18">
      <c r="A13" s="33">
        <v>9</v>
      </c>
      <c r="B13" s="112" t="s">
        <v>44</v>
      </c>
      <c r="C13" s="80">
        <v>39178</v>
      </c>
      <c r="D13" s="81" t="s">
        <v>22</v>
      </c>
      <c r="E13" s="79" t="s">
        <v>36</v>
      </c>
      <c r="F13" s="82">
        <v>5</v>
      </c>
      <c r="G13" s="82">
        <v>1</v>
      </c>
      <c r="H13" s="82">
        <v>9</v>
      </c>
      <c r="I13" s="83">
        <v>116</v>
      </c>
      <c r="J13" s="84">
        <v>12</v>
      </c>
      <c r="K13" s="83">
        <v>133</v>
      </c>
      <c r="L13" s="84">
        <v>14</v>
      </c>
      <c r="M13" s="83">
        <v>113</v>
      </c>
      <c r="N13" s="84">
        <v>12</v>
      </c>
      <c r="O13" s="85">
        <f t="shared" si="5"/>
        <v>362</v>
      </c>
      <c r="P13" s="86">
        <f t="shared" si="5"/>
        <v>38</v>
      </c>
      <c r="Q13" s="74">
        <f t="shared" si="1"/>
        <v>38</v>
      </c>
      <c r="R13" s="75">
        <f t="shared" si="2"/>
        <v>9.526315789473685</v>
      </c>
      <c r="S13" s="73">
        <v>0</v>
      </c>
      <c r="T13" s="76"/>
      <c r="U13" s="77">
        <v>15814</v>
      </c>
      <c r="V13" s="78">
        <v>2522</v>
      </c>
      <c r="W13" s="115">
        <f t="shared" si="3"/>
        <v>6.270420301348136</v>
      </c>
      <c r="X13" s="11"/>
    </row>
    <row r="14" spans="1:24" s="10" customFormat="1" ht="18">
      <c r="A14" s="33">
        <v>10</v>
      </c>
      <c r="B14" s="116" t="s">
        <v>37</v>
      </c>
      <c r="C14" s="71">
        <v>39157</v>
      </c>
      <c r="D14" s="89" t="s">
        <v>22</v>
      </c>
      <c r="E14" s="89" t="s">
        <v>38</v>
      </c>
      <c r="F14" s="90">
        <v>1</v>
      </c>
      <c r="G14" s="90">
        <v>1</v>
      </c>
      <c r="H14" s="90">
        <v>17</v>
      </c>
      <c r="I14" s="83">
        <v>56</v>
      </c>
      <c r="J14" s="84">
        <v>7</v>
      </c>
      <c r="K14" s="83">
        <v>98</v>
      </c>
      <c r="L14" s="84">
        <v>11</v>
      </c>
      <c r="M14" s="83">
        <v>191</v>
      </c>
      <c r="N14" s="84">
        <v>22</v>
      </c>
      <c r="O14" s="85">
        <f t="shared" si="5"/>
        <v>345</v>
      </c>
      <c r="P14" s="86">
        <f t="shared" si="5"/>
        <v>40</v>
      </c>
      <c r="Q14" s="74">
        <f t="shared" si="1"/>
        <v>40</v>
      </c>
      <c r="R14" s="75">
        <f t="shared" si="2"/>
        <v>8.625</v>
      </c>
      <c r="S14" s="73">
        <v>51</v>
      </c>
      <c r="T14" s="76">
        <f>-(+S14-O14)/S14</f>
        <v>5.764705882352941</v>
      </c>
      <c r="U14" s="77">
        <v>16078</v>
      </c>
      <c r="V14" s="78">
        <v>2737</v>
      </c>
      <c r="W14" s="115">
        <f t="shared" si="3"/>
        <v>5.874314943368652</v>
      </c>
      <c r="X14" s="8"/>
    </row>
    <row r="15" spans="1:24" s="10" customFormat="1" ht="18">
      <c r="A15" s="32">
        <v>11</v>
      </c>
      <c r="B15" s="113" t="s">
        <v>30</v>
      </c>
      <c r="C15" s="71">
        <v>39241</v>
      </c>
      <c r="D15" s="70" t="s">
        <v>22</v>
      </c>
      <c r="E15" s="70" t="s">
        <v>31</v>
      </c>
      <c r="F15" s="72">
        <v>20</v>
      </c>
      <c r="G15" s="72">
        <v>4</v>
      </c>
      <c r="H15" s="72">
        <v>12</v>
      </c>
      <c r="I15" s="83">
        <v>105</v>
      </c>
      <c r="J15" s="84">
        <v>21</v>
      </c>
      <c r="K15" s="83">
        <v>75</v>
      </c>
      <c r="L15" s="84">
        <v>15</v>
      </c>
      <c r="M15" s="83">
        <v>82</v>
      </c>
      <c r="N15" s="84">
        <v>16</v>
      </c>
      <c r="O15" s="85">
        <f t="shared" si="5"/>
        <v>262</v>
      </c>
      <c r="P15" s="86">
        <f t="shared" si="5"/>
        <v>52</v>
      </c>
      <c r="Q15" s="74">
        <f t="shared" si="1"/>
        <v>13</v>
      </c>
      <c r="R15" s="75">
        <f t="shared" si="2"/>
        <v>5.038461538461538</v>
      </c>
      <c r="S15" s="73">
        <v>356</v>
      </c>
      <c r="T15" s="76">
        <f>(+S15-O15)/-S15</f>
        <v>-0.2640449438202247</v>
      </c>
      <c r="U15" s="77">
        <v>123984.7</v>
      </c>
      <c r="V15" s="78">
        <v>16728</v>
      </c>
      <c r="W15" s="115">
        <f t="shared" si="3"/>
        <v>7.411806551889048</v>
      </c>
      <c r="X15" s="8"/>
    </row>
    <row r="16" spans="1:24" s="10" customFormat="1" ht="18">
      <c r="A16" s="32">
        <v>12</v>
      </c>
      <c r="B16" s="113" t="s">
        <v>39</v>
      </c>
      <c r="C16" s="71">
        <v>39213</v>
      </c>
      <c r="D16" s="70" t="s">
        <v>22</v>
      </c>
      <c r="E16" s="70" t="s">
        <v>40</v>
      </c>
      <c r="F16" s="72">
        <v>4</v>
      </c>
      <c r="G16" s="72">
        <v>1</v>
      </c>
      <c r="H16" s="72">
        <v>15</v>
      </c>
      <c r="I16" s="83">
        <v>124</v>
      </c>
      <c r="J16" s="84">
        <v>14</v>
      </c>
      <c r="K16" s="83">
        <v>34</v>
      </c>
      <c r="L16" s="84">
        <v>4</v>
      </c>
      <c r="M16" s="83">
        <v>58</v>
      </c>
      <c r="N16" s="84">
        <v>7</v>
      </c>
      <c r="O16" s="85">
        <f t="shared" si="5"/>
        <v>216</v>
      </c>
      <c r="P16" s="86">
        <f t="shared" si="5"/>
        <v>25</v>
      </c>
      <c r="Q16" s="74">
        <f t="shared" si="1"/>
        <v>25</v>
      </c>
      <c r="R16" s="75">
        <f t="shared" si="2"/>
        <v>8.64</v>
      </c>
      <c r="S16" s="73">
        <v>98</v>
      </c>
      <c r="T16" s="76">
        <f>-(+S16-O16)/S16</f>
        <v>1.2040816326530612</v>
      </c>
      <c r="U16" s="77">
        <v>25084</v>
      </c>
      <c r="V16" s="78">
        <v>3814</v>
      </c>
      <c r="W16" s="115">
        <f t="shared" si="3"/>
        <v>6.5768222338751965</v>
      </c>
      <c r="X16" s="8"/>
    </row>
    <row r="17" spans="1:25" s="9" customFormat="1" ht="18">
      <c r="A17" s="33">
        <v>13</v>
      </c>
      <c r="B17" s="114" t="s">
        <v>34</v>
      </c>
      <c r="C17" s="80">
        <v>39255</v>
      </c>
      <c r="D17" s="87" t="s">
        <v>22</v>
      </c>
      <c r="E17" s="87" t="s">
        <v>20</v>
      </c>
      <c r="F17" s="88">
        <v>1</v>
      </c>
      <c r="G17" s="88">
        <v>1</v>
      </c>
      <c r="H17" s="88">
        <v>10</v>
      </c>
      <c r="I17" s="83">
        <v>0</v>
      </c>
      <c r="J17" s="84">
        <v>0</v>
      </c>
      <c r="K17" s="83">
        <v>186</v>
      </c>
      <c r="L17" s="84">
        <v>21</v>
      </c>
      <c r="M17" s="83">
        <v>0</v>
      </c>
      <c r="N17" s="84">
        <v>0</v>
      </c>
      <c r="O17" s="85">
        <f t="shared" si="5"/>
        <v>186</v>
      </c>
      <c r="P17" s="86">
        <f t="shared" si="5"/>
        <v>21</v>
      </c>
      <c r="Q17" s="74">
        <f t="shared" si="1"/>
        <v>21</v>
      </c>
      <c r="R17" s="75">
        <f t="shared" si="2"/>
        <v>8.857142857142858</v>
      </c>
      <c r="S17" s="73">
        <v>30</v>
      </c>
      <c r="T17" s="76">
        <f>(+S17-O17)/-S17</f>
        <v>5.2</v>
      </c>
      <c r="U17" s="77">
        <v>39113.25</v>
      </c>
      <c r="V17" s="78">
        <v>4971</v>
      </c>
      <c r="W17" s="115">
        <f t="shared" si="3"/>
        <v>7.8682860591430295</v>
      </c>
      <c r="Y17" s="8"/>
    </row>
    <row r="18" spans="1:24" s="10" customFormat="1" ht="18">
      <c r="A18" s="32"/>
      <c r="B18" s="116"/>
      <c r="C18" s="71"/>
      <c r="D18" s="89"/>
      <c r="E18" s="89"/>
      <c r="F18" s="90"/>
      <c r="G18" s="90"/>
      <c r="H18" s="90"/>
      <c r="I18" s="83"/>
      <c r="J18" s="84"/>
      <c r="K18" s="83"/>
      <c r="L18" s="84"/>
      <c r="M18" s="83"/>
      <c r="N18" s="84"/>
      <c r="O18" s="85"/>
      <c r="P18" s="86"/>
      <c r="Q18" s="74"/>
      <c r="R18" s="75"/>
      <c r="S18" s="73"/>
      <c r="T18" s="76"/>
      <c r="U18" s="77"/>
      <c r="V18" s="78"/>
      <c r="W18" s="115"/>
      <c r="X18" s="8"/>
    </row>
    <row r="19" spans="1:24" s="10" customFormat="1" ht="18">
      <c r="A19" s="33"/>
      <c r="B19" s="114"/>
      <c r="C19" s="80"/>
      <c r="D19" s="87"/>
      <c r="E19" s="87"/>
      <c r="F19" s="88"/>
      <c r="G19" s="88"/>
      <c r="H19" s="88"/>
      <c r="I19" s="83"/>
      <c r="J19" s="84"/>
      <c r="K19" s="83"/>
      <c r="L19" s="84"/>
      <c r="M19" s="83"/>
      <c r="N19" s="84"/>
      <c r="O19" s="85"/>
      <c r="P19" s="86"/>
      <c r="Q19" s="74"/>
      <c r="R19" s="75"/>
      <c r="S19" s="73"/>
      <c r="T19" s="76"/>
      <c r="U19" s="77"/>
      <c r="V19" s="78"/>
      <c r="W19" s="115"/>
      <c r="X19" s="8"/>
    </row>
    <row r="20" spans="1:24" s="10" customFormat="1" ht="18">
      <c r="A20" s="32"/>
      <c r="B20" s="112"/>
      <c r="C20" s="80"/>
      <c r="D20" s="81"/>
      <c r="E20" s="79"/>
      <c r="F20" s="82"/>
      <c r="G20" s="82"/>
      <c r="H20" s="82"/>
      <c r="I20" s="83"/>
      <c r="J20" s="84"/>
      <c r="K20" s="83"/>
      <c r="L20" s="84"/>
      <c r="M20" s="83"/>
      <c r="N20" s="84"/>
      <c r="O20" s="85"/>
      <c r="P20" s="86"/>
      <c r="Q20" s="74"/>
      <c r="R20" s="75"/>
      <c r="S20" s="73"/>
      <c r="T20" s="76"/>
      <c r="U20" s="77"/>
      <c r="V20" s="78"/>
      <c r="W20" s="115"/>
      <c r="X20" s="8"/>
    </row>
    <row r="21" spans="1:24" s="10" customFormat="1" ht="18">
      <c r="A21" s="33"/>
      <c r="B21" s="113"/>
      <c r="C21" s="71"/>
      <c r="D21" s="98"/>
      <c r="E21" s="70"/>
      <c r="F21" s="72"/>
      <c r="G21" s="72"/>
      <c r="H21" s="72"/>
      <c r="I21" s="83"/>
      <c r="J21" s="84"/>
      <c r="K21" s="83"/>
      <c r="L21" s="84"/>
      <c r="M21" s="83"/>
      <c r="N21" s="84"/>
      <c r="O21" s="85"/>
      <c r="P21" s="86"/>
      <c r="Q21" s="74"/>
      <c r="R21" s="75"/>
      <c r="S21" s="73"/>
      <c r="T21" s="76"/>
      <c r="U21" s="77"/>
      <c r="V21" s="78"/>
      <c r="W21" s="115"/>
      <c r="X21" s="8"/>
    </row>
    <row r="22" spans="1:24" s="10" customFormat="1" ht="18">
      <c r="A22" s="32"/>
      <c r="B22" s="117"/>
      <c r="C22" s="92"/>
      <c r="D22" s="91"/>
      <c r="E22" s="91"/>
      <c r="F22" s="93"/>
      <c r="G22" s="93"/>
      <c r="H22" s="93"/>
      <c r="I22" s="83"/>
      <c r="J22" s="84"/>
      <c r="K22" s="83"/>
      <c r="L22" s="84"/>
      <c r="M22" s="83"/>
      <c r="N22" s="84"/>
      <c r="O22" s="85"/>
      <c r="P22" s="86"/>
      <c r="Q22" s="74"/>
      <c r="R22" s="75"/>
      <c r="S22" s="73"/>
      <c r="T22" s="76"/>
      <c r="U22" s="77"/>
      <c r="V22" s="78"/>
      <c r="W22" s="115"/>
      <c r="X22" s="8"/>
    </row>
    <row r="23" spans="1:25" s="10" customFormat="1" ht="18">
      <c r="A23" s="33"/>
      <c r="B23" s="113"/>
      <c r="C23" s="71"/>
      <c r="D23" s="98"/>
      <c r="E23" s="70"/>
      <c r="F23" s="72"/>
      <c r="G23" s="72"/>
      <c r="H23" s="72"/>
      <c r="I23" s="83"/>
      <c r="J23" s="84"/>
      <c r="K23" s="83"/>
      <c r="L23" s="84"/>
      <c r="M23" s="83"/>
      <c r="N23" s="84"/>
      <c r="O23" s="85"/>
      <c r="P23" s="86"/>
      <c r="Q23" s="74"/>
      <c r="R23" s="75"/>
      <c r="S23" s="73"/>
      <c r="T23" s="76"/>
      <c r="U23" s="77"/>
      <c r="V23" s="78"/>
      <c r="W23" s="115"/>
      <c r="X23" s="8"/>
      <c r="Y23" s="8"/>
    </row>
    <row r="24" spans="1:25" s="10" customFormat="1" ht="18">
      <c r="A24" s="33"/>
      <c r="B24" s="113"/>
      <c r="C24" s="71"/>
      <c r="D24" s="98"/>
      <c r="E24" s="70"/>
      <c r="F24" s="72"/>
      <c r="G24" s="72"/>
      <c r="H24" s="72"/>
      <c r="I24" s="83"/>
      <c r="J24" s="84"/>
      <c r="K24" s="83"/>
      <c r="L24" s="84"/>
      <c r="M24" s="83"/>
      <c r="N24" s="84"/>
      <c r="O24" s="85"/>
      <c r="P24" s="86"/>
      <c r="Q24" s="74"/>
      <c r="R24" s="75"/>
      <c r="S24" s="73"/>
      <c r="T24" s="76"/>
      <c r="U24" s="77"/>
      <c r="V24" s="78"/>
      <c r="W24" s="115"/>
      <c r="X24" s="8"/>
      <c r="Y24" s="8"/>
    </row>
    <row r="25" spans="1:25" s="10" customFormat="1" ht="18">
      <c r="A25" s="32"/>
      <c r="B25" s="113"/>
      <c r="C25" s="71"/>
      <c r="D25" s="98"/>
      <c r="E25" s="70"/>
      <c r="F25" s="72"/>
      <c r="G25" s="72"/>
      <c r="H25" s="72"/>
      <c r="I25" s="83"/>
      <c r="J25" s="84"/>
      <c r="K25" s="83"/>
      <c r="L25" s="84"/>
      <c r="M25" s="83"/>
      <c r="N25" s="84"/>
      <c r="O25" s="85"/>
      <c r="P25" s="86"/>
      <c r="Q25" s="74"/>
      <c r="R25" s="75"/>
      <c r="S25" s="73"/>
      <c r="T25" s="76"/>
      <c r="U25" s="77"/>
      <c r="V25" s="78"/>
      <c r="W25" s="115"/>
      <c r="X25" s="8"/>
      <c r="Y25" s="8"/>
    </row>
    <row r="26" spans="1:25" s="10" customFormat="1" ht="18">
      <c r="A26" s="33"/>
      <c r="B26" s="113"/>
      <c r="C26" s="71"/>
      <c r="D26" s="70"/>
      <c r="E26" s="70"/>
      <c r="F26" s="72"/>
      <c r="G26" s="72"/>
      <c r="H26" s="72"/>
      <c r="I26" s="83"/>
      <c r="J26" s="84"/>
      <c r="K26" s="83"/>
      <c r="L26" s="84"/>
      <c r="M26" s="83"/>
      <c r="N26" s="84"/>
      <c r="O26" s="85"/>
      <c r="P26" s="86"/>
      <c r="Q26" s="74"/>
      <c r="R26" s="75"/>
      <c r="S26" s="73"/>
      <c r="T26" s="76"/>
      <c r="U26" s="77"/>
      <c r="V26" s="78"/>
      <c r="W26" s="115"/>
      <c r="X26" s="8"/>
      <c r="Y26" s="8"/>
    </row>
    <row r="27" spans="1:28" s="36" customFormat="1" ht="15.75" thickBot="1">
      <c r="A27" s="43"/>
      <c r="B27" s="128" t="s">
        <v>12</v>
      </c>
      <c r="C27" s="129"/>
      <c r="D27" s="130"/>
      <c r="E27" s="131"/>
      <c r="F27" s="38">
        <f>SUM(F5:F26)</f>
        <v>191</v>
      </c>
      <c r="G27" s="38">
        <f>SUM(G5:G26)</f>
        <v>75</v>
      </c>
      <c r="H27" s="39"/>
      <c r="I27" s="46"/>
      <c r="J27" s="54"/>
      <c r="K27" s="46"/>
      <c r="L27" s="54"/>
      <c r="M27" s="46"/>
      <c r="N27" s="54"/>
      <c r="O27" s="46">
        <f>SUM(O5:O26)</f>
        <v>51587.5</v>
      </c>
      <c r="P27" s="54">
        <f>SUM(P5:P26)</f>
        <v>5314</v>
      </c>
      <c r="Q27" s="54">
        <f>O27/G27</f>
        <v>687.8333333333334</v>
      </c>
      <c r="R27" s="40">
        <f>O27/P27</f>
        <v>9.707847196085812</v>
      </c>
      <c r="S27" s="46"/>
      <c r="T27" s="41"/>
      <c r="U27" s="46"/>
      <c r="V27" s="54"/>
      <c r="W27" s="42"/>
      <c r="AB27" s="36" t="s">
        <v>18</v>
      </c>
    </row>
    <row r="28" spans="1:24" s="31" customFormat="1" ht="18">
      <c r="A28" s="24"/>
      <c r="B28" s="45"/>
      <c r="C28" s="37"/>
      <c r="F28" s="61"/>
      <c r="G28" s="26"/>
      <c r="H28" s="25"/>
      <c r="I28" s="47"/>
      <c r="J28" s="27"/>
      <c r="K28" s="47"/>
      <c r="L28" s="27"/>
      <c r="M28" s="47"/>
      <c r="N28" s="27"/>
      <c r="O28" s="47"/>
      <c r="P28" s="27"/>
      <c r="Q28" s="27"/>
      <c r="R28" s="28"/>
      <c r="S28" s="52"/>
      <c r="T28" s="29"/>
      <c r="U28" s="52"/>
      <c r="V28" s="27"/>
      <c r="W28" s="28"/>
      <c r="X28" s="30"/>
    </row>
  </sheetData>
  <mergeCells count="15">
    <mergeCell ref="B27:E27"/>
    <mergeCell ref="A2:W2"/>
    <mergeCell ref="S3:T3"/>
    <mergeCell ref="F3:F4"/>
    <mergeCell ref="I3:J3"/>
    <mergeCell ref="G3:G4"/>
    <mergeCell ref="U3:W3"/>
    <mergeCell ref="B3:B4"/>
    <mergeCell ref="C3:C4"/>
    <mergeCell ref="E3:E4"/>
    <mergeCell ref="O3:R3"/>
    <mergeCell ref="H3:H4"/>
    <mergeCell ref="D3:D4"/>
    <mergeCell ref="M3:N3"/>
    <mergeCell ref="K3:L3"/>
  </mergeCells>
  <printOptions/>
  <pageMargins left="0.3" right="0.13" top="1" bottom="1" header="0.5" footer="0.5"/>
  <pageSetup orientation="portrait" paperSize="9" scale="3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28"/>
  <sheetViews>
    <sheetView zoomScale="60" zoomScaleNormal="60" workbookViewId="0" topLeftCell="A1">
      <selection activeCell="A2" sqref="A2:W2"/>
    </sheetView>
  </sheetViews>
  <sheetFormatPr defaultColWidth="9.140625" defaultRowHeight="12.75"/>
  <cols>
    <col min="1" max="1" width="3.421875" style="22" bestFit="1" customWidth="1"/>
    <col min="2" max="2" width="35.7109375" style="4" customWidth="1"/>
    <col min="3" max="3" width="11.7109375" style="35" customWidth="1"/>
    <col min="4" max="4" width="11.7109375" style="3" customWidth="1"/>
    <col min="5" max="5" width="18.140625" style="3" customWidth="1"/>
    <col min="6" max="6" width="7.57421875" style="5" bestFit="1" customWidth="1"/>
    <col min="7" max="7" width="8.8515625" style="5" customWidth="1"/>
    <col min="8" max="8" width="9.7109375" style="5" customWidth="1"/>
    <col min="9" max="9" width="14.28125" style="48" bestFit="1" customWidth="1"/>
    <col min="10" max="10" width="8.57421875" style="55" bestFit="1" customWidth="1"/>
    <col min="11" max="11" width="14.28125" style="48" bestFit="1" customWidth="1"/>
    <col min="12" max="12" width="8.57421875" style="55" bestFit="1" customWidth="1"/>
    <col min="13" max="13" width="14.28125" style="48" bestFit="1" customWidth="1"/>
    <col min="14" max="14" width="8.57421875" style="55" bestFit="1" customWidth="1"/>
    <col min="15" max="15" width="17.00390625" style="50" bestFit="1" customWidth="1"/>
    <col min="16" max="16" width="10.28125" style="60" customWidth="1"/>
    <col min="17" max="17" width="10.7109375" style="55" bestFit="1" customWidth="1"/>
    <col min="18" max="18" width="10.00390625" style="12" bestFit="1" customWidth="1"/>
    <col min="19" max="19" width="15.421875" style="53" bestFit="1" customWidth="1"/>
    <col min="20" max="20" width="10.421875" style="3" bestFit="1" customWidth="1"/>
    <col min="21" max="21" width="18.00390625" style="48" bestFit="1" customWidth="1"/>
    <col min="22" max="22" width="13.57421875" style="55" bestFit="1" customWidth="1"/>
    <col min="23" max="23" width="10.00390625" style="12" bestFit="1" customWidth="1"/>
    <col min="24" max="24" width="39.8515625" style="1" customWidth="1"/>
    <col min="25" max="27" width="39.8515625" style="3" customWidth="1"/>
    <col min="28" max="28" width="2.140625" style="3" bestFit="1" customWidth="1"/>
    <col min="29" max="16384" width="39.8515625" style="3" customWidth="1"/>
  </cols>
  <sheetData>
    <row r="1" spans="1:23" s="10" customFormat="1" ht="99" customHeight="1">
      <c r="A1" s="20"/>
      <c r="B1" s="44"/>
      <c r="C1" s="19"/>
      <c r="D1" s="62"/>
      <c r="E1" s="62"/>
      <c r="F1" s="18"/>
      <c r="G1" s="18"/>
      <c r="H1" s="18"/>
      <c r="I1" s="17"/>
      <c r="J1" s="16"/>
      <c r="K1" s="49"/>
      <c r="L1" s="15"/>
      <c r="M1" s="14"/>
      <c r="N1" s="13"/>
      <c r="O1" s="58"/>
      <c r="P1" s="59"/>
      <c r="Q1" s="56"/>
      <c r="R1" s="57"/>
      <c r="S1" s="51"/>
      <c r="U1" s="51"/>
      <c r="V1" s="56"/>
      <c r="W1" s="57"/>
    </row>
    <row r="2" spans="1:23" s="2" customFormat="1" ht="27.75" thickBot="1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</row>
    <row r="3" spans="1:23" s="21" customFormat="1" ht="20.25" customHeight="1">
      <c r="A3" s="23"/>
      <c r="B3" s="135" t="s">
        <v>13</v>
      </c>
      <c r="C3" s="137" t="s">
        <v>7</v>
      </c>
      <c r="D3" s="124" t="s">
        <v>0</v>
      </c>
      <c r="E3" s="124" t="s">
        <v>19</v>
      </c>
      <c r="F3" s="124" t="s">
        <v>8</v>
      </c>
      <c r="G3" s="124" t="s">
        <v>9</v>
      </c>
      <c r="H3" s="124" t="s">
        <v>10</v>
      </c>
      <c r="I3" s="127" t="s">
        <v>1</v>
      </c>
      <c r="J3" s="127"/>
      <c r="K3" s="127" t="s">
        <v>2</v>
      </c>
      <c r="L3" s="127"/>
      <c r="M3" s="127" t="s">
        <v>3</v>
      </c>
      <c r="N3" s="127"/>
      <c r="O3" s="123" t="s">
        <v>11</v>
      </c>
      <c r="P3" s="123"/>
      <c r="Q3" s="123"/>
      <c r="R3" s="123"/>
      <c r="S3" s="127" t="s">
        <v>14</v>
      </c>
      <c r="T3" s="127"/>
      <c r="U3" s="123" t="s">
        <v>15</v>
      </c>
      <c r="V3" s="123"/>
      <c r="W3" s="134"/>
    </row>
    <row r="4" spans="1:23" s="21" customFormat="1" ht="52.5" customHeight="1" thickBot="1">
      <c r="A4" s="34"/>
      <c r="B4" s="136"/>
      <c r="C4" s="138"/>
      <c r="D4" s="126"/>
      <c r="E4" s="126"/>
      <c r="F4" s="125"/>
      <c r="G4" s="125"/>
      <c r="H4" s="125"/>
      <c r="I4" s="63" t="s">
        <v>6</v>
      </c>
      <c r="J4" s="64" t="s">
        <v>5</v>
      </c>
      <c r="K4" s="63" t="s">
        <v>6</v>
      </c>
      <c r="L4" s="64" t="s">
        <v>5</v>
      </c>
      <c r="M4" s="63" t="s">
        <v>6</v>
      </c>
      <c r="N4" s="64" t="s">
        <v>5</v>
      </c>
      <c r="O4" s="65" t="s">
        <v>6</v>
      </c>
      <c r="P4" s="66" t="s">
        <v>5</v>
      </c>
      <c r="Q4" s="66" t="s">
        <v>16</v>
      </c>
      <c r="R4" s="67" t="s">
        <v>17</v>
      </c>
      <c r="S4" s="63" t="s">
        <v>6</v>
      </c>
      <c r="T4" s="68" t="s">
        <v>4</v>
      </c>
      <c r="U4" s="63" t="s">
        <v>6</v>
      </c>
      <c r="V4" s="64" t="s">
        <v>5</v>
      </c>
      <c r="W4" s="69" t="s">
        <v>17</v>
      </c>
    </row>
    <row r="5" spans="1:23" s="21" customFormat="1" ht="18">
      <c r="A5" s="33">
        <v>1</v>
      </c>
      <c r="B5" s="99" t="s">
        <v>41</v>
      </c>
      <c r="C5" s="100">
        <v>39311</v>
      </c>
      <c r="D5" s="101" t="s">
        <v>22</v>
      </c>
      <c r="E5" s="101" t="s">
        <v>33</v>
      </c>
      <c r="F5" s="102">
        <v>10</v>
      </c>
      <c r="G5" s="102">
        <v>10</v>
      </c>
      <c r="H5" s="102">
        <v>1</v>
      </c>
      <c r="I5" s="103">
        <v>3192</v>
      </c>
      <c r="J5" s="104">
        <v>268</v>
      </c>
      <c r="K5" s="103">
        <v>5253</v>
      </c>
      <c r="L5" s="104">
        <v>411</v>
      </c>
      <c r="M5" s="103">
        <v>6014</v>
      </c>
      <c r="N5" s="104">
        <v>477</v>
      </c>
      <c r="O5" s="105">
        <f>+M5+K5+I5</f>
        <v>14459</v>
      </c>
      <c r="P5" s="106">
        <f>+N5+L5+J5</f>
        <v>1156</v>
      </c>
      <c r="Q5" s="104">
        <f aca="true" t="shared" si="0" ref="Q5:Q26">+P5/G5</f>
        <v>115.6</v>
      </c>
      <c r="R5" s="107">
        <f aca="true" t="shared" si="1" ref="R5:R26">+O5/P5</f>
        <v>12.507785467128027</v>
      </c>
      <c r="S5" s="103"/>
      <c r="T5" s="108"/>
      <c r="U5" s="109">
        <v>14459</v>
      </c>
      <c r="V5" s="110">
        <v>1156</v>
      </c>
      <c r="W5" s="111">
        <f aca="true" t="shared" si="2" ref="W5:W26">U5/V5</f>
        <v>12.507785467128027</v>
      </c>
    </row>
    <row r="6" spans="1:25" s="9" customFormat="1" ht="18">
      <c r="A6" s="33">
        <v>2</v>
      </c>
      <c r="B6" s="114" t="s">
        <v>24</v>
      </c>
      <c r="C6" s="80">
        <v>39283</v>
      </c>
      <c r="D6" s="87" t="s">
        <v>22</v>
      </c>
      <c r="E6" s="87" t="s">
        <v>25</v>
      </c>
      <c r="F6" s="88">
        <v>30</v>
      </c>
      <c r="G6" s="88">
        <v>24</v>
      </c>
      <c r="H6" s="88">
        <v>5</v>
      </c>
      <c r="I6" s="83">
        <v>1759</v>
      </c>
      <c r="J6" s="84">
        <v>306</v>
      </c>
      <c r="K6" s="83">
        <v>2402.5</v>
      </c>
      <c r="L6" s="84">
        <v>389</v>
      </c>
      <c r="M6" s="83">
        <v>3323</v>
      </c>
      <c r="N6" s="84">
        <v>536</v>
      </c>
      <c r="O6" s="85">
        <f>+M6+K6+I6</f>
        <v>7484.5</v>
      </c>
      <c r="P6" s="86">
        <f>+N6+L6+J6</f>
        <v>1231</v>
      </c>
      <c r="Q6" s="74">
        <f>+P6/G6</f>
        <v>51.291666666666664</v>
      </c>
      <c r="R6" s="75">
        <f>+O6/P6</f>
        <v>6.080016246953696</v>
      </c>
      <c r="S6" s="73">
        <v>6389</v>
      </c>
      <c r="T6" s="76">
        <f>(+S6-O6)/-S6</f>
        <v>0.17146658318985758</v>
      </c>
      <c r="U6" s="77">
        <v>81808.5</v>
      </c>
      <c r="V6" s="78">
        <v>10988</v>
      </c>
      <c r="W6" s="115">
        <f>U6/V6</f>
        <v>7.445258463778668</v>
      </c>
      <c r="Y6" s="8"/>
    </row>
    <row r="7" spans="1:25" s="9" customFormat="1" ht="18">
      <c r="A7" s="33">
        <v>3</v>
      </c>
      <c r="B7" s="114" t="s">
        <v>26</v>
      </c>
      <c r="C7" s="80">
        <v>39262</v>
      </c>
      <c r="D7" s="87" t="s">
        <v>22</v>
      </c>
      <c r="E7" s="87" t="s">
        <v>27</v>
      </c>
      <c r="F7" s="88">
        <v>21</v>
      </c>
      <c r="G7" s="88">
        <v>19</v>
      </c>
      <c r="H7" s="88">
        <v>8</v>
      </c>
      <c r="I7" s="83">
        <v>1463</v>
      </c>
      <c r="J7" s="84">
        <v>269</v>
      </c>
      <c r="K7" s="83">
        <v>2054</v>
      </c>
      <c r="L7" s="84">
        <v>375</v>
      </c>
      <c r="M7" s="83">
        <v>2629</v>
      </c>
      <c r="N7" s="84">
        <v>469</v>
      </c>
      <c r="O7" s="85">
        <f>I7+K7+M7</f>
        <v>6146</v>
      </c>
      <c r="P7" s="86">
        <f>J7+L7+N7</f>
        <v>1113</v>
      </c>
      <c r="Q7" s="74">
        <f t="shared" si="0"/>
        <v>58.578947368421055</v>
      </c>
      <c r="R7" s="75">
        <f t="shared" si="1"/>
        <v>5.522012578616352</v>
      </c>
      <c r="S7" s="73">
        <v>6123</v>
      </c>
      <c r="T7" s="76">
        <f aca="true" t="shared" si="3" ref="T7:T17">(+S7-O7)/-S7</f>
        <v>0.0037563285970929282</v>
      </c>
      <c r="U7" s="77">
        <v>166890.5</v>
      </c>
      <c r="V7" s="78">
        <v>24004</v>
      </c>
      <c r="W7" s="115">
        <f t="shared" si="2"/>
        <v>6.952612064655891</v>
      </c>
      <c r="Y7" s="8"/>
    </row>
    <row r="8" spans="1:25" s="9" customFormat="1" ht="18">
      <c r="A8" s="33">
        <v>4</v>
      </c>
      <c r="B8" s="114" t="s">
        <v>28</v>
      </c>
      <c r="C8" s="80">
        <v>39290</v>
      </c>
      <c r="D8" s="87" t="s">
        <v>22</v>
      </c>
      <c r="E8" s="87" t="s">
        <v>27</v>
      </c>
      <c r="F8" s="88">
        <v>10</v>
      </c>
      <c r="G8" s="88">
        <v>9</v>
      </c>
      <c r="H8" s="88">
        <v>4</v>
      </c>
      <c r="I8" s="83">
        <v>706</v>
      </c>
      <c r="J8" s="84">
        <v>77</v>
      </c>
      <c r="K8" s="83">
        <v>1932</v>
      </c>
      <c r="L8" s="84">
        <v>204</v>
      </c>
      <c r="M8" s="83">
        <v>1802</v>
      </c>
      <c r="N8" s="84">
        <v>190</v>
      </c>
      <c r="O8" s="85">
        <f>+M8+K8+I8</f>
        <v>4440</v>
      </c>
      <c r="P8" s="86">
        <f>+N8+L8+J8</f>
        <v>471</v>
      </c>
      <c r="Q8" s="74">
        <f>+P8/G8</f>
        <v>52.333333333333336</v>
      </c>
      <c r="R8" s="75">
        <f>+O8/P8</f>
        <v>9.426751592356688</v>
      </c>
      <c r="S8" s="73">
        <v>4177.5</v>
      </c>
      <c r="T8" s="76">
        <f>(+S8-O8)/-S8</f>
        <v>0.06283662477558348</v>
      </c>
      <c r="U8" s="77">
        <v>45870</v>
      </c>
      <c r="V8" s="78">
        <v>4441</v>
      </c>
      <c r="W8" s="115">
        <f>U8/V8</f>
        <v>10.328754784958342</v>
      </c>
      <c r="Y8" s="8"/>
    </row>
    <row r="9" spans="1:25" s="9" customFormat="1" ht="18">
      <c r="A9" s="33">
        <v>5</v>
      </c>
      <c r="B9" s="114" t="s">
        <v>21</v>
      </c>
      <c r="C9" s="80">
        <v>39262</v>
      </c>
      <c r="D9" s="87" t="s">
        <v>22</v>
      </c>
      <c r="E9" s="87" t="s">
        <v>23</v>
      </c>
      <c r="F9" s="88">
        <v>15</v>
      </c>
      <c r="G9" s="88">
        <v>13</v>
      </c>
      <c r="H9" s="88">
        <v>8</v>
      </c>
      <c r="I9" s="83">
        <v>708</v>
      </c>
      <c r="J9" s="84">
        <v>107</v>
      </c>
      <c r="K9" s="83">
        <v>1396</v>
      </c>
      <c r="L9" s="84">
        <v>203</v>
      </c>
      <c r="M9" s="83">
        <v>1519.5</v>
      </c>
      <c r="N9" s="84">
        <v>220</v>
      </c>
      <c r="O9" s="85">
        <f>+I9+K9+M9</f>
        <v>3623.5</v>
      </c>
      <c r="P9" s="86">
        <f>+J9+L9+N9</f>
        <v>530</v>
      </c>
      <c r="Q9" s="74">
        <f t="shared" si="0"/>
        <v>40.76923076923077</v>
      </c>
      <c r="R9" s="75">
        <f t="shared" si="1"/>
        <v>6.836792452830188</v>
      </c>
      <c r="S9" s="73">
        <v>4665.5</v>
      </c>
      <c r="T9" s="76">
        <f t="shared" si="3"/>
        <v>-0.22334154967313258</v>
      </c>
      <c r="U9" s="77">
        <v>176188.5</v>
      </c>
      <c r="V9" s="78">
        <v>19333</v>
      </c>
      <c r="W9" s="115">
        <f t="shared" si="2"/>
        <v>9.113355402679357</v>
      </c>
      <c r="Y9" s="8"/>
    </row>
    <row r="10" spans="1:24" s="6" customFormat="1" ht="18">
      <c r="A10" s="32">
        <v>6</v>
      </c>
      <c r="B10" s="112" t="s">
        <v>29</v>
      </c>
      <c r="C10" s="80">
        <v>39178</v>
      </c>
      <c r="D10" s="79" t="s">
        <v>22</v>
      </c>
      <c r="E10" s="79" t="s">
        <v>20</v>
      </c>
      <c r="F10" s="82">
        <v>43</v>
      </c>
      <c r="G10" s="82">
        <v>7</v>
      </c>
      <c r="H10" s="82">
        <v>19</v>
      </c>
      <c r="I10" s="83">
        <v>338</v>
      </c>
      <c r="J10" s="84">
        <v>58</v>
      </c>
      <c r="K10" s="83">
        <v>324</v>
      </c>
      <c r="L10" s="84">
        <v>53</v>
      </c>
      <c r="M10" s="83">
        <v>531</v>
      </c>
      <c r="N10" s="84">
        <v>91</v>
      </c>
      <c r="O10" s="85">
        <f aca="true" t="shared" si="4" ref="O10:O26">+M10+K10+I10</f>
        <v>1193</v>
      </c>
      <c r="P10" s="86">
        <f aca="true" t="shared" si="5" ref="P10:P26">+N10+L10+J10</f>
        <v>202</v>
      </c>
      <c r="Q10" s="74">
        <f t="shared" si="0"/>
        <v>28.857142857142858</v>
      </c>
      <c r="R10" s="75">
        <f t="shared" si="1"/>
        <v>5.905940594059406</v>
      </c>
      <c r="S10" s="73">
        <v>1702.5</v>
      </c>
      <c r="T10" s="76">
        <f t="shared" si="3"/>
        <v>-0.2992657856093979</v>
      </c>
      <c r="U10" s="77">
        <v>830915.1</v>
      </c>
      <c r="V10" s="78">
        <v>109242</v>
      </c>
      <c r="W10" s="115">
        <f t="shared" si="2"/>
        <v>7.606187180754654</v>
      </c>
      <c r="X10" s="7"/>
    </row>
    <row r="11" spans="1:24" s="10" customFormat="1" ht="18">
      <c r="A11" s="33">
        <v>7</v>
      </c>
      <c r="B11" s="118" t="s">
        <v>42</v>
      </c>
      <c r="C11" s="95">
        <v>39136</v>
      </c>
      <c r="D11" s="94" t="s">
        <v>22</v>
      </c>
      <c r="E11" s="94" t="s">
        <v>33</v>
      </c>
      <c r="F11" s="96">
        <v>24</v>
      </c>
      <c r="G11" s="97">
        <v>1</v>
      </c>
      <c r="H11" s="97">
        <v>17</v>
      </c>
      <c r="I11" s="83">
        <v>624</v>
      </c>
      <c r="J11" s="84">
        <v>78</v>
      </c>
      <c r="K11" s="83">
        <v>0</v>
      </c>
      <c r="L11" s="84">
        <v>0</v>
      </c>
      <c r="M11" s="83">
        <v>0</v>
      </c>
      <c r="N11" s="84">
        <v>0</v>
      </c>
      <c r="O11" s="85">
        <f aca="true" t="shared" si="6" ref="O11:P14">+M11+K11+I11</f>
        <v>624</v>
      </c>
      <c r="P11" s="86">
        <f t="shared" si="6"/>
        <v>78</v>
      </c>
      <c r="Q11" s="74">
        <f>+P11/G11</f>
        <v>78</v>
      </c>
      <c r="R11" s="75">
        <f>+O11/P11</f>
        <v>8</v>
      </c>
      <c r="S11" s="73">
        <v>0</v>
      </c>
      <c r="T11" s="76"/>
      <c r="U11" s="77">
        <v>567169.5</v>
      </c>
      <c r="V11" s="78">
        <v>58925</v>
      </c>
      <c r="W11" s="115">
        <f>U11/V11</f>
        <v>9.625277895630038</v>
      </c>
      <c r="X11" s="8"/>
    </row>
    <row r="12" spans="1:24" s="10" customFormat="1" ht="18">
      <c r="A12" s="32">
        <v>8</v>
      </c>
      <c r="B12" s="113" t="s">
        <v>30</v>
      </c>
      <c r="C12" s="71">
        <v>39241</v>
      </c>
      <c r="D12" s="70" t="s">
        <v>22</v>
      </c>
      <c r="E12" s="70" t="s">
        <v>31</v>
      </c>
      <c r="F12" s="72">
        <v>20</v>
      </c>
      <c r="G12" s="72">
        <v>2</v>
      </c>
      <c r="H12" s="72">
        <v>11</v>
      </c>
      <c r="I12" s="83">
        <v>90</v>
      </c>
      <c r="J12" s="84">
        <v>18</v>
      </c>
      <c r="K12" s="83">
        <v>55</v>
      </c>
      <c r="L12" s="84">
        <v>11</v>
      </c>
      <c r="M12" s="83">
        <v>211</v>
      </c>
      <c r="N12" s="84">
        <v>42</v>
      </c>
      <c r="O12" s="85">
        <f t="shared" si="6"/>
        <v>356</v>
      </c>
      <c r="P12" s="86">
        <f t="shared" si="6"/>
        <v>71</v>
      </c>
      <c r="Q12" s="74">
        <f>+P12/G12</f>
        <v>35.5</v>
      </c>
      <c r="R12" s="75">
        <f>+O12/P12</f>
        <v>5.014084507042254</v>
      </c>
      <c r="S12" s="73">
        <v>498</v>
      </c>
      <c r="T12" s="76">
        <f>(+S12-O12)/-S12</f>
        <v>-0.285140562248996</v>
      </c>
      <c r="U12" s="77">
        <v>123522.7</v>
      </c>
      <c r="V12" s="78">
        <v>16633</v>
      </c>
      <c r="W12" s="115">
        <f>U12/V12</f>
        <v>7.42636325377262</v>
      </c>
      <c r="X12" s="8"/>
    </row>
    <row r="13" spans="1:24" s="10" customFormat="1" ht="18">
      <c r="A13" s="33">
        <v>9</v>
      </c>
      <c r="B13" s="112" t="s">
        <v>35</v>
      </c>
      <c r="C13" s="80">
        <v>39227</v>
      </c>
      <c r="D13" s="81" t="s">
        <v>22</v>
      </c>
      <c r="E13" s="79" t="s">
        <v>36</v>
      </c>
      <c r="F13" s="82">
        <v>5</v>
      </c>
      <c r="G13" s="82">
        <v>1</v>
      </c>
      <c r="H13" s="82">
        <v>13</v>
      </c>
      <c r="I13" s="83">
        <v>78</v>
      </c>
      <c r="J13" s="84">
        <v>15</v>
      </c>
      <c r="K13" s="83">
        <v>77</v>
      </c>
      <c r="L13" s="84">
        <v>15</v>
      </c>
      <c r="M13" s="83">
        <v>93</v>
      </c>
      <c r="N13" s="84">
        <v>18</v>
      </c>
      <c r="O13" s="85">
        <f t="shared" si="6"/>
        <v>248</v>
      </c>
      <c r="P13" s="86">
        <f t="shared" si="6"/>
        <v>48</v>
      </c>
      <c r="Q13" s="74">
        <f>+P13/G13</f>
        <v>48</v>
      </c>
      <c r="R13" s="75">
        <f>+O13/P13</f>
        <v>5.166666666666667</v>
      </c>
      <c r="S13" s="73">
        <v>270</v>
      </c>
      <c r="T13" s="76">
        <f>(+S13-O13)/-S13</f>
        <v>-0.08148148148148149</v>
      </c>
      <c r="U13" s="77">
        <v>62067</v>
      </c>
      <c r="V13" s="78">
        <v>7819</v>
      </c>
      <c r="W13" s="115">
        <f>U13/V13</f>
        <v>7.937971607622458</v>
      </c>
      <c r="X13" s="11"/>
    </row>
    <row r="14" spans="1:24" s="10" customFormat="1" ht="18">
      <c r="A14" s="32">
        <v>10</v>
      </c>
      <c r="B14" s="113" t="s">
        <v>39</v>
      </c>
      <c r="C14" s="71">
        <v>39213</v>
      </c>
      <c r="D14" s="70" t="s">
        <v>22</v>
      </c>
      <c r="E14" s="70" t="s">
        <v>40</v>
      </c>
      <c r="F14" s="72">
        <v>4</v>
      </c>
      <c r="G14" s="72">
        <v>2</v>
      </c>
      <c r="H14" s="72">
        <v>14</v>
      </c>
      <c r="I14" s="83">
        <v>24</v>
      </c>
      <c r="J14" s="84">
        <v>4</v>
      </c>
      <c r="K14" s="83">
        <v>14</v>
      </c>
      <c r="L14" s="84">
        <v>2</v>
      </c>
      <c r="M14" s="83">
        <v>60</v>
      </c>
      <c r="N14" s="84">
        <v>12</v>
      </c>
      <c r="O14" s="85">
        <f t="shared" si="6"/>
        <v>98</v>
      </c>
      <c r="P14" s="86">
        <f t="shared" si="6"/>
        <v>18</v>
      </c>
      <c r="Q14" s="74">
        <f>+P14/G14</f>
        <v>9</v>
      </c>
      <c r="R14" s="75">
        <f>+O14/P14</f>
        <v>5.444444444444445</v>
      </c>
      <c r="S14" s="73">
        <v>0</v>
      </c>
      <c r="T14" s="76"/>
      <c r="U14" s="77">
        <v>24808</v>
      </c>
      <c r="V14" s="78">
        <v>3777</v>
      </c>
      <c r="W14" s="115">
        <f>U14/V14</f>
        <v>6.568175800900185</v>
      </c>
      <c r="X14" s="8"/>
    </row>
    <row r="15" spans="1:24" s="10" customFormat="1" ht="18">
      <c r="A15" s="33">
        <v>11</v>
      </c>
      <c r="B15" s="113" t="s">
        <v>32</v>
      </c>
      <c r="C15" s="71">
        <v>39220</v>
      </c>
      <c r="D15" s="70" t="s">
        <v>22</v>
      </c>
      <c r="E15" s="70" t="s">
        <v>33</v>
      </c>
      <c r="F15" s="72">
        <v>88</v>
      </c>
      <c r="G15" s="72">
        <v>1</v>
      </c>
      <c r="H15" s="72">
        <v>14</v>
      </c>
      <c r="I15" s="83">
        <v>0</v>
      </c>
      <c r="J15" s="84">
        <v>0</v>
      </c>
      <c r="K15" s="83">
        <v>56</v>
      </c>
      <c r="L15" s="84">
        <v>7</v>
      </c>
      <c r="M15" s="83">
        <v>24</v>
      </c>
      <c r="N15" s="84">
        <v>3</v>
      </c>
      <c r="O15" s="85">
        <f t="shared" si="4"/>
        <v>80</v>
      </c>
      <c r="P15" s="86">
        <f t="shared" si="5"/>
        <v>10</v>
      </c>
      <c r="Q15" s="74">
        <f t="shared" si="0"/>
        <v>10</v>
      </c>
      <c r="R15" s="75">
        <f t="shared" si="1"/>
        <v>8</v>
      </c>
      <c r="S15" s="73">
        <v>749</v>
      </c>
      <c r="T15" s="76">
        <f t="shared" si="3"/>
        <v>-0.8931909212283045</v>
      </c>
      <c r="U15" s="77">
        <v>566168.5</v>
      </c>
      <c r="V15" s="78">
        <v>81787</v>
      </c>
      <c r="W15" s="115">
        <f t="shared" si="2"/>
        <v>6.922475454534339</v>
      </c>
      <c r="X15" s="8"/>
    </row>
    <row r="16" spans="1:24" s="10" customFormat="1" ht="18">
      <c r="A16" s="33">
        <v>12</v>
      </c>
      <c r="B16" s="116" t="s">
        <v>37</v>
      </c>
      <c r="C16" s="71">
        <v>39157</v>
      </c>
      <c r="D16" s="89" t="s">
        <v>22</v>
      </c>
      <c r="E16" s="89" t="s">
        <v>38</v>
      </c>
      <c r="F16" s="90">
        <v>1</v>
      </c>
      <c r="G16" s="90">
        <v>1</v>
      </c>
      <c r="H16" s="90">
        <v>16</v>
      </c>
      <c r="I16" s="83">
        <v>0</v>
      </c>
      <c r="J16" s="84">
        <v>0</v>
      </c>
      <c r="K16" s="83">
        <v>19</v>
      </c>
      <c r="L16" s="84">
        <v>3</v>
      </c>
      <c r="M16" s="83">
        <v>32</v>
      </c>
      <c r="N16" s="84">
        <v>6</v>
      </c>
      <c r="O16" s="85">
        <f>+M16+K16+I16</f>
        <v>51</v>
      </c>
      <c r="P16" s="86">
        <f>+N16+L16+J16</f>
        <v>9</v>
      </c>
      <c r="Q16" s="74">
        <f>+P16/G16</f>
        <v>9</v>
      </c>
      <c r="R16" s="75">
        <f>+O16/P16</f>
        <v>5.666666666666667</v>
      </c>
      <c r="S16" s="73">
        <v>105</v>
      </c>
      <c r="T16" s="76">
        <f>(+S16-O16)/S16</f>
        <v>0.5142857142857142</v>
      </c>
      <c r="U16" s="77">
        <v>15690</v>
      </c>
      <c r="V16" s="78">
        <v>2690</v>
      </c>
      <c r="W16" s="115">
        <f>U16/V16</f>
        <v>5.83271375464684</v>
      </c>
      <c r="X16" s="8"/>
    </row>
    <row r="17" spans="1:25" s="9" customFormat="1" ht="18">
      <c r="A17" s="33">
        <v>13</v>
      </c>
      <c r="B17" s="114" t="s">
        <v>34</v>
      </c>
      <c r="C17" s="80">
        <v>39255</v>
      </c>
      <c r="D17" s="87" t="s">
        <v>22</v>
      </c>
      <c r="E17" s="87" t="s">
        <v>20</v>
      </c>
      <c r="F17" s="88">
        <v>1</v>
      </c>
      <c r="G17" s="88">
        <v>1</v>
      </c>
      <c r="H17" s="88">
        <v>9</v>
      </c>
      <c r="I17" s="83">
        <v>10</v>
      </c>
      <c r="J17" s="84">
        <v>2</v>
      </c>
      <c r="K17" s="83">
        <v>10</v>
      </c>
      <c r="L17" s="84">
        <v>2</v>
      </c>
      <c r="M17" s="83">
        <v>10</v>
      </c>
      <c r="N17" s="84">
        <v>2</v>
      </c>
      <c r="O17" s="85">
        <f t="shared" si="4"/>
        <v>30</v>
      </c>
      <c r="P17" s="86">
        <f t="shared" si="5"/>
        <v>6</v>
      </c>
      <c r="Q17" s="74">
        <f t="shared" si="0"/>
        <v>6</v>
      </c>
      <c r="R17" s="75">
        <f t="shared" si="1"/>
        <v>5</v>
      </c>
      <c r="S17" s="73">
        <v>328</v>
      </c>
      <c r="T17" s="76">
        <f t="shared" si="3"/>
        <v>-0.9085365853658537</v>
      </c>
      <c r="U17" s="77">
        <v>38907.25</v>
      </c>
      <c r="V17" s="78">
        <v>4946</v>
      </c>
      <c r="W17" s="115">
        <f t="shared" si="2"/>
        <v>7.866407197735544</v>
      </c>
      <c r="Y17" s="8"/>
    </row>
    <row r="18" spans="1:24" s="10" customFormat="1" ht="18">
      <c r="A18" s="32"/>
      <c r="B18" s="116"/>
      <c r="C18" s="71"/>
      <c r="D18" s="89"/>
      <c r="E18" s="89"/>
      <c r="F18" s="90"/>
      <c r="G18" s="90"/>
      <c r="H18" s="90"/>
      <c r="I18" s="83">
        <v>0</v>
      </c>
      <c r="J18" s="84">
        <v>0</v>
      </c>
      <c r="K18" s="83">
        <v>0</v>
      </c>
      <c r="L18" s="84">
        <v>0</v>
      </c>
      <c r="M18" s="83">
        <v>0</v>
      </c>
      <c r="N18" s="84">
        <v>0</v>
      </c>
      <c r="O18" s="85">
        <f t="shared" si="4"/>
        <v>0</v>
      </c>
      <c r="P18" s="86">
        <f t="shared" si="5"/>
        <v>0</v>
      </c>
      <c r="Q18" s="74" t="e">
        <f t="shared" si="0"/>
        <v>#DIV/0!</v>
      </c>
      <c r="R18" s="75" t="e">
        <f t="shared" si="1"/>
        <v>#DIV/0!</v>
      </c>
      <c r="S18" s="73">
        <v>0</v>
      </c>
      <c r="T18" s="76" t="e">
        <f aca="true" t="shared" si="7" ref="T18:T26">(+S18-O18)/S18</f>
        <v>#DIV/0!</v>
      </c>
      <c r="U18" s="77">
        <v>0</v>
      </c>
      <c r="V18" s="78">
        <v>0</v>
      </c>
      <c r="W18" s="115" t="e">
        <f t="shared" si="2"/>
        <v>#DIV/0!</v>
      </c>
      <c r="X18" s="8"/>
    </row>
    <row r="19" spans="1:24" s="10" customFormat="1" ht="18">
      <c r="A19" s="33"/>
      <c r="B19" s="114"/>
      <c r="C19" s="80"/>
      <c r="D19" s="87"/>
      <c r="E19" s="87"/>
      <c r="F19" s="88"/>
      <c r="G19" s="88"/>
      <c r="H19" s="88"/>
      <c r="I19" s="83">
        <v>0</v>
      </c>
      <c r="J19" s="84">
        <v>0</v>
      </c>
      <c r="K19" s="83">
        <v>0</v>
      </c>
      <c r="L19" s="84">
        <v>0</v>
      </c>
      <c r="M19" s="83">
        <v>0</v>
      </c>
      <c r="N19" s="84">
        <v>0</v>
      </c>
      <c r="O19" s="85">
        <f t="shared" si="4"/>
        <v>0</v>
      </c>
      <c r="P19" s="86">
        <f t="shared" si="5"/>
        <v>0</v>
      </c>
      <c r="Q19" s="74" t="e">
        <f t="shared" si="0"/>
        <v>#DIV/0!</v>
      </c>
      <c r="R19" s="75" t="e">
        <f t="shared" si="1"/>
        <v>#DIV/0!</v>
      </c>
      <c r="S19" s="73">
        <v>0</v>
      </c>
      <c r="T19" s="76" t="e">
        <f t="shared" si="7"/>
        <v>#DIV/0!</v>
      </c>
      <c r="U19" s="77">
        <v>0</v>
      </c>
      <c r="V19" s="78">
        <v>0</v>
      </c>
      <c r="W19" s="115" t="e">
        <f t="shared" si="2"/>
        <v>#DIV/0!</v>
      </c>
      <c r="X19" s="8"/>
    </row>
    <row r="20" spans="1:24" s="10" customFormat="1" ht="18">
      <c r="A20" s="32"/>
      <c r="B20" s="112"/>
      <c r="C20" s="80"/>
      <c r="D20" s="81"/>
      <c r="E20" s="79"/>
      <c r="F20" s="82"/>
      <c r="G20" s="82"/>
      <c r="H20" s="82"/>
      <c r="I20" s="83">
        <v>0</v>
      </c>
      <c r="J20" s="84">
        <v>0</v>
      </c>
      <c r="K20" s="83">
        <v>0</v>
      </c>
      <c r="L20" s="84">
        <v>0</v>
      </c>
      <c r="M20" s="83">
        <v>0</v>
      </c>
      <c r="N20" s="84">
        <v>0</v>
      </c>
      <c r="O20" s="85">
        <f t="shared" si="4"/>
        <v>0</v>
      </c>
      <c r="P20" s="86">
        <f t="shared" si="5"/>
        <v>0</v>
      </c>
      <c r="Q20" s="74" t="e">
        <f t="shared" si="0"/>
        <v>#DIV/0!</v>
      </c>
      <c r="R20" s="75" t="e">
        <f t="shared" si="1"/>
        <v>#DIV/0!</v>
      </c>
      <c r="S20" s="73">
        <v>0</v>
      </c>
      <c r="T20" s="76" t="e">
        <f t="shared" si="7"/>
        <v>#DIV/0!</v>
      </c>
      <c r="U20" s="77">
        <v>0</v>
      </c>
      <c r="V20" s="78">
        <v>0</v>
      </c>
      <c r="W20" s="115" t="e">
        <f t="shared" si="2"/>
        <v>#DIV/0!</v>
      </c>
      <c r="X20" s="8"/>
    </row>
    <row r="21" spans="1:24" s="10" customFormat="1" ht="18">
      <c r="A21" s="33"/>
      <c r="B21" s="113"/>
      <c r="C21" s="71"/>
      <c r="D21" s="98"/>
      <c r="E21" s="70"/>
      <c r="F21" s="72"/>
      <c r="G21" s="72"/>
      <c r="H21" s="72"/>
      <c r="I21" s="83">
        <v>0</v>
      </c>
      <c r="J21" s="84">
        <v>0</v>
      </c>
      <c r="K21" s="83">
        <v>0</v>
      </c>
      <c r="L21" s="84">
        <v>0</v>
      </c>
      <c r="M21" s="83">
        <v>0</v>
      </c>
      <c r="N21" s="84">
        <v>0</v>
      </c>
      <c r="O21" s="85">
        <f t="shared" si="4"/>
        <v>0</v>
      </c>
      <c r="P21" s="86">
        <f t="shared" si="5"/>
        <v>0</v>
      </c>
      <c r="Q21" s="74" t="e">
        <f t="shared" si="0"/>
        <v>#DIV/0!</v>
      </c>
      <c r="R21" s="75" t="e">
        <f t="shared" si="1"/>
        <v>#DIV/0!</v>
      </c>
      <c r="S21" s="73">
        <v>0</v>
      </c>
      <c r="T21" s="76" t="e">
        <f t="shared" si="7"/>
        <v>#DIV/0!</v>
      </c>
      <c r="U21" s="77">
        <v>0</v>
      </c>
      <c r="V21" s="78">
        <v>0</v>
      </c>
      <c r="W21" s="115" t="e">
        <f t="shared" si="2"/>
        <v>#DIV/0!</v>
      </c>
      <c r="X21" s="8"/>
    </row>
    <row r="22" spans="1:24" s="10" customFormat="1" ht="18">
      <c r="A22" s="32"/>
      <c r="B22" s="117"/>
      <c r="C22" s="92"/>
      <c r="D22" s="91"/>
      <c r="E22" s="91"/>
      <c r="F22" s="93"/>
      <c r="G22" s="93"/>
      <c r="H22" s="93"/>
      <c r="I22" s="83">
        <v>0</v>
      </c>
      <c r="J22" s="84">
        <v>0</v>
      </c>
      <c r="K22" s="83">
        <v>0</v>
      </c>
      <c r="L22" s="84">
        <v>0</v>
      </c>
      <c r="M22" s="83">
        <v>0</v>
      </c>
      <c r="N22" s="84">
        <v>0</v>
      </c>
      <c r="O22" s="85">
        <f t="shared" si="4"/>
        <v>0</v>
      </c>
      <c r="P22" s="86">
        <f t="shared" si="5"/>
        <v>0</v>
      </c>
      <c r="Q22" s="74" t="e">
        <f t="shared" si="0"/>
        <v>#DIV/0!</v>
      </c>
      <c r="R22" s="75" t="e">
        <f t="shared" si="1"/>
        <v>#DIV/0!</v>
      </c>
      <c r="S22" s="73">
        <v>0</v>
      </c>
      <c r="T22" s="76" t="e">
        <f t="shared" si="7"/>
        <v>#DIV/0!</v>
      </c>
      <c r="U22" s="77">
        <v>0</v>
      </c>
      <c r="V22" s="78">
        <v>0</v>
      </c>
      <c r="W22" s="115" t="e">
        <f t="shared" si="2"/>
        <v>#DIV/0!</v>
      </c>
      <c r="X22" s="8"/>
    </row>
    <row r="23" spans="1:25" s="10" customFormat="1" ht="18">
      <c r="A23" s="33"/>
      <c r="B23" s="113"/>
      <c r="C23" s="71"/>
      <c r="D23" s="98"/>
      <c r="E23" s="70"/>
      <c r="F23" s="72"/>
      <c r="G23" s="72"/>
      <c r="H23" s="72"/>
      <c r="I23" s="83">
        <v>0</v>
      </c>
      <c r="J23" s="84">
        <v>0</v>
      </c>
      <c r="K23" s="83">
        <v>0</v>
      </c>
      <c r="L23" s="84">
        <v>0</v>
      </c>
      <c r="M23" s="83">
        <v>0</v>
      </c>
      <c r="N23" s="84">
        <v>0</v>
      </c>
      <c r="O23" s="85">
        <f t="shared" si="4"/>
        <v>0</v>
      </c>
      <c r="P23" s="86">
        <f t="shared" si="5"/>
        <v>0</v>
      </c>
      <c r="Q23" s="74" t="e">
        <f t="shared" si="0"/>
        <v>#DIV/0!</v>
      </c>
      <c r="R23" s="75" t="e">
        <f t="shared" si="1"/>
        <v>#DIV/0!</v>
      </c>
      <c r="S23" s="73">
        <v>0</v>
      </c>
      <c r="T23" s="76" t="e">
        <f t="shared" si="7"/>
        <v>#DIV/0!</v>
      </c>
      <c r="U23" s="77">
        <v>0</v>
      </c>
      <c r="V23" s="78">
        <v>0</v>
      </c>
      <c r="W23" s="115" t="e">
        <f t="shared" si="2"/>
        <v>#DIV/0!</v>
      </c>
      <c r="X23" s="8"/>
      <c r="Y23" s="8"/>
    </row>
    <row r="24" spans="1:25" s="10" customFormat="1" ht="18">
      <c r="A24" s="33"/>
      <c r="B24" s="113"/>
      <c r="C24" s="71"/>
      <c r="D24" s="98"/>
      <c r="E24" s="70"/>
      <c r="F24" s="72"/>
      <c r="G24" s="72"/>
      <c r="H24" s="72"/>
      <c r="I24" s="83">
        <v>0</v>
      </c>
      <c r="J24" s="84">
        <v>0</v>
      </c>
      <c r="K24" s="83">
        <v>0</v>
      </c>
      <c r="L24" s="84">
        <v>0</v>
      </c>
      <c r="M24" s="83">
        <v>0</v>
      </c>
      <c r="N24" s="84">
        <v>0</v>
      </c>
      <c r="O24" s="85">
        <f t="shared" si="4"/>
        <v>0</v>
      </c>
      <c r="P24" s="86">
        <f t="shared" si="5"/>
        <v>0</v>
      </c>
      <c r="Q24" s="74" t="e">
        <f t="shared" si="0"/>
        <v>#DIV/0!</v>
      </c>
      <c r="R24" s="75" t="e">
        <f t="shared" si="1"/>
        <v>#DIV/0!</v>
      </c>
      <c r="S24" s="73">
        <v>0</v>
      </c>
      <c r="T24" s="76" t="e">
        <f t="shared" si="7"/>
        <v>#DIV/0!</v>
      </c>
      <c r="U24" s="77">
        <v>0</v>
      </c>
      <c r="V24" s="78">
        <v>0</v>
      </c>
      <c r="W24" s="115" t="e">
        <f t="shared" si="2"/>
        <v>#DIV/0!</v>
      </c>
      <c r="X24" s="8"/>
      <c r="Y24" s="8"/>
    </row>
    <row r="25" spans="1:25" s="10" customFormat="1" ht="18">
      <c r="A25" s="32"/>
      <c r="B25" s="113"/>
      <c r="C25" s="71"/>
      <c r="D25" s="98"/>
      <c r="E25" s="70"/>
      <c r="F25" s="72"/>
      <c r="G25" s="72"/>
      <c r="H25" s="72"/>
      <c r="I25" s="83">
        <v>0</v>
      </c>
      <c r="J25" s="84">
        <v>0</v>
      </c>
      <c r="K25" s="83">
        <v>0</v>
      </c>
      <c r="L25" s="84">
        <v>0</v>
      </c>
      <c r="M25" s="83">
        <v>0</v>
      </c>
      <c r="N25" s="84">
        <v>0</v>
      </c>
      <c r="O25" s="85">
        <f t="shared" si="4"/>
        <v>0</v>
      </c>
      <c r="P25" s="86">
        <f t="shared" si="5"/>
        <v>0</v>
      </c>
      <c r="Q25" s="74" t="e">
        <f t="shared" si="0"/>
        <v>#DIV/0!</v>
      </c>
      <c r="R25" s="75" t="e">
        <f t="shared" si="1"/>
        <v>#DIV/0!</v>
      </c>
      <c r="S25" s="73">
        <v>0</v>
      </c>
      <c r="T25" s="76" t="e">
        <f t="shared" si="7"/>
        <v>#DIV/0!</v>
      </c>
      <c r="U25" s="77">
        <v>0</v>
      </c>
      <c r="V25" s="78">
        <v>0</v>
      </c>
      <c r="W25" s="115" t="e">
        <f t="shared" si="2"/>
        <v>#DIV/0!</v>
      </c>
      <c r="X25" s="8"/>
      <c r="Y25" s="8"/>
    </row>
    <row r="26" spans="1:25" s="10" customFormat="1" ht="18">
      <c r="A26" s="33"/>
      <c r="B26" s="113"/>
      <c r="C26" s="71"/>
      <c r="D26" s="70"/>
      <c r="E26" s="70"/>
      <c r="F26" s="72"/>
      <c r="G26" s="72"/>
      <c r="H26" s="72"/>
      <c r="I26" s="83">
        <v>0</v>
      </c>
      <c r="J26" s="84">
        <v>0</v>
      </c>
      <c r="K26" s="83">
        <v>0</v>
      </c>
      <c r="L26" s="84">
        <v>0</v>
      </c>
      <c r="M26" s="83">
        <v>0</v>
      </c>
      <c r="N26" s="84">
        <v>0</v>
      </c>
      <c r="O26" s="85">
        <f t="shared" si="4"/>
        <v>0</v>
      </c>
      <c r="P26" s="86">
        <f t="shared" si="5"/>
        <v>0</v>
      </c>
      <c r="Q26" s="74" t="e">
        <f t="shared" si="0"/>
        <v>#DIV/0!</v>
      </c>
      <c r="R26" s="75" t="e">
        <f t="shared" si="1"/>
        <v>#DIV/0!</v>
      </c>
      <c r="S26" s="73">
        <v>0</v>
      </c>
      <c r="T26" s="76" t="e">
        <f t="shared" si="7"/>
        <v>#DIV/0!</v>
      </c>
      <c r="U26" s="77">
        <v>0</v>
      </c>
      <c r="V26" s="78">
        <v>0</v>
      </c>
      <c r="W26" s="115" t="e">
        <f t="shared" si="2"/>
        <v>#DIV/0!</v>
      </c>
      <c r="X26" s="8"/>
      <c r="Y26" s="8"/>
    </row>
    <row r="27" spans="1:28" s="36" customFormat="1" ht="15.75" thickBot="1">
      <c r="A27" s="43"/>
      <c r="B27" s="128" t="s">
        <v>12</v>
      </c>
      <c r="C27" s="129"/>
      <c r="D27" s="130"/>
      <c r="E27" s="131"/>
      <c r="F27" s="38">
        <f>SUM(F5:F26)</f>
        <v>272</v>
      </c>
      <c r="G27" s="38">
        <f>SUM(G5:G26)</f>
        <v>91</v>
      </c>
      <c r="H27" s="39"/>
      <c r="I27" s="46"/>
      <c r="J27" s="54"/>
      <c r="K27" s="46"/>
      <c r="L27" s="54"/>
      <c r="M27" s="46"/>
      <c r="N27" s="54"/>
      <c r="O27" s="46">
        <f>SUM(O5:O26)</f>
        <v>38833</v>
      </c>
      <c r="P27" s="54">
        <f>SUM(P5:P26)</f>
        <v>4943</v>
      </c>
      <c r="Q27" s="54">
        <f>O27/G27</f>
        <v>426.7362637362637</v>
      </c>
      <c r="R27" s="40">
        <f>O27/P27</f>
        <v>7.856160226583047</v>
      </c>
      <c r="S27" s="46"/>
      <c r="T27" s="41"/>
      <c r="U27" s="46"/>
      <c r="V27" s="54"/>
      <c r="W27" s="42"/>
      <c r="AB27" s="36" t="s">
        <v>18</v>
      </c>
    </row>
    <row r="28" spans="1:24" s="31" customFormat="1" ht="18">
      <c r="A28" s="24"/>
      <c r="B28" s="45"/>
      <c r="C28" s="37"/>
      <c r="F28" s="61"/>
      <c r="G28" s="26"/>
      <c r="H28" s="25"/>
      <c r="I28" s="47"/>
      <c r="J28" s="27"/>
      <c r="K28" s="47"/>
      <c r="L28" s="27"/>
      <c r="M28" s="47"/>
      <c r="N28" s="27"/>
      <c r="O28" s="47"/>
      <c r="P28" s="27"/>
      <c r="Q28" s="27"/>
      <c r="R28" s="28"/>
      <c r="S28" s="52"/>
      <c r="T28" s="29"/>
      <c r="U28" s="52"/>
      <c r="V28" s="27"/>
      <c r="W28" s="28"/>
      <c r="X28" s="30"/>
    </row>
  </sheetData>
  <mergeCells count="15">
    <mergeCell ref="O3:R3"/>
    <mergeCell ref="H3:H4"/>
    <mergeCell ref="D3:D4"/>
    <mergeCell ref="M3:N3"/>
    <mergeCell ref="K3:L3"/>
    <mergeCell ref="B27:E27"/>
    <mergeCell ref="A2:W2"/>
    <mergeCell ref="S3:T3"/>
    <mergeCell ref="F3:F4"/>
    <mergeCell ref="I3:J3"/>
    <mergeCell ref="G3:G4"/>
    <mergeCell ref="U3:W3"/>
    <mergeCell ref="B3:B4"/>
    <mergeCell ref="C3:C4"/>
    <mergeCell ref="E3:E4"/>
  </mergeCells>
  <printOptions/>
  <pageMargins left="0.3" right="0.13" top="1" bottom="1" header="0.5" footer="0.5"/>
  <pageSetup orientation="portrait" paperSize="9" scale="3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27"/>
  <sheetViews>
    <sheetView zoomScale="60" zoomScaleNormal="60" workbookViewId="0" topLeftCell="A1">
      <selection activeCell="T14" sqref="T14"/>
    </sheetView>
  </sheetViews>
  <sheetFormatPr defaultColWidth="9.140625" defaultRowHeight="12.75"/>
  <cols>
    <col min="1" max="1" width="3.421875" style="22" bestFit="1" customWidth="1"/>
    <col min="2" max="2" width="35.7109375" style="4" customWidth="1"/>
    <col min="3" max="3" width="11.7109375" style="35" customWidth="1"/>
    <col min="4" max="4" width="11.7109375" style="3" customWidth="1"/>
    <col min="5" max="5" width="18.140625" style="3" customWidth="1"/>
    <col min="6" max="6" width="7.57421875" style="5" bestFit="1" customWidth="1"/>
    <col min="7" max="7" width="8.8515625" style="5" customWidth="1"/>
    <col min="8" max="8" width="9.7109375" style="5" customWidth="1"/>
    <col min="9" max="9" width="14.28125" style="48" bestFit="1" customWidth="1"/>
    <col min="10" max="10" width="8.57421875" style="55" bestFit="1" customWidth="1"/>
    <col min="11" max="11" width="14.28125" style="48" bestFit="1" customWidth="1"/>
    <col min="12" max="12" width="8.57421875" style="55" bestFit="1" customWidth="1"/>
    <col min="13" max="13" width="14.28125" style="48" bestFit="1" customWidth="1"/>
    <col min="14" max="14" width="8.57421875" style="55" bestFit="1" customWidth="1"/>
    <col min="15" max="15" width="17.00390625" style="50" bestFit="1" customWidth="1"/>
    <col min="16" max="16" width="10.28125" style="60" customWidth="1"/>
    <col min="17" max="17" width="10.7109375" style="55" bestFit="1" customWidth="1"/>
    <col min="18" max="18" width="10.00390625" style="12" bestFit="1" customWidth="1"/>
    <col min="19" max="19" width="15.421875" style="53" bestFit="1" customWidth="1"/>
    <col min="20" max="20" width="10.421875" style="3" bestFit="1" customWidth="1"/>
    <col min="21" max="21" width="18.00390625" style="48" bestFit="1" customWidth="1"/>
    <col min="22" max="22" width="13.57421875" style="55" bestFit="1" customWidth="1"/>
    <col min="23" max="23" width="10.00390625" style="12" bestFit="1" customWidth="1"/>
    <col min="24" max="24" width="39.8515625" style="1" customWidth="1"/>
    <col min="25" max="27" width="39.8515625" style="3" customWidth="1"/>
    <col min="28" max="28" width="2.140625" style="3" bestFit="1" customWidth="1"/>
    <col min="29" max="16384" width="39.8515625" style="3" customWidth="1"/>
  </cols>
  <sheetData>
    <row r="1" spans="1:23" s="10" customFormat="1" ht="99" customHeight="1">
      <c r="A1" s="20"/>
      <c r="B1" s="44"/>
      <c r="C1" s="19"/>
      <c r="D1" s="62"/>
      <c r="E1" s="62"/>
      <c r="F1" s="18"/>
      <c r="G1" s="18"/>
      <c r="H1" s="18"/>
      <c r="I1" s="17"/>
      <c r="J1" s="16"/>
      <c r="K1" s="49"/>
      <c r="L1" s="15"/>
      <c r="M1" s="14"/>
      <c r="N1" s="13"/>
      <c r="O1" s="58"/>
      <c r="P1" s="59"/>
      <c r="Q1" s="56"/>
      <c r="R1" s="57"/>
      <c r="S1" s="51"/>
      <c r="U1" s="51"/>
      <c r="V1" s="56"/>
      <c r="W1" s="57"/>
    </row>
    <row r="2" spans="1:23" s="2" customFormat="1" ht="27.75" thickBot="1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</row>
    <row r="3" spans="1:23" s="21" customFormat="1" ht="20.25" customHeight="1">
      <c r="A3" s="23"/>
      <c r="B3" s="135" t="s">
        <v>13</v>
      </c>
      <c r="C3" s="137" t="s">
        <v>7</v>
      </c>
      <c r="D3" s="124" t="s">
        <v>0</v>
      </c>
      <c r="E3" s="124" t="s">
        <v>19</v>
      </c>
      <c r="F3" s="124" t="s">
        <v>8</v>
      </c>
      <c r="G3" s="124" t="s">
        <v>9</v>
      </c>
      <c r="H3" s="124" t="s">
        <v>10</v>
      </c>
      <c r="I3" s="127" t="s">
        <v>1</v>
      </c>
      <c r="J3" s="127"/>
      <c r="K3" s="127" t="s">
        <v>2</v>
      </c>
      <c r="L3" s="127"/>
      <c r="M3" s="127" t="s">
        <v>3</v>
      </c>
      <c r="N3" s="127"/>
      <c r="O3" s="123" t="s">
        <v>11</v>
      </c>
      <c r="P3" s="123"/>
      <c r="Q3" s="123"/>
      <c r="R3" s="123"/>
      <c r="S3" s="127" t="s">
        <v>14</v>
      </c>
      <c r="T3" s="127"/>
      <c r="U3" s="123" t="s">
        <v>15</v>
      </c>
      <c r="V3" s="123"/>
      <c r="W3" s="134"/>
    </row>
    <row r="4" spans="1:23" s="21" customFormat="1" ht="52.5" customHeight="1" thickBot="1">
      <c r="A4" s="34"/>
      <c r="B4" s="136"/>
      <c r="C4" s="138"/>
      <c r="D4" s="126"/>
      <c r="E4" s="126"/>
      <c r="F4" s="125"/>
      <c r="G4" s="125"/>
      <c r="H4" s="125"/>
      <c r="I4" s="63" t="s">
        <v>6</v>
      </c>
      <c r="J4" s="64" t="s">
        <v>5</v>
      </c>
      <c r="K4" s="63" t="s">
        <v>6</v>
      </c>
      <c r="L4" s="64" t="s">
        <v>5</v>
      </c>
      <c r="M4" s="63" t="s">
        <v>6</v>
      </c>
      <c r="N4" s="64" t="s">
        <v>5</v>
      </c>
      <c r="O4" s="65" t="s">
        <v>6</v>
      </c>
      <c r="P4" s="66" t="s">
        <v>5</v>
      </c>
      <c r="Q4" s="66" t="s">
        <v>16</v>
      </c>
      <c r="R4" s="67" t="s">
        <v>17</v>
      </c>
      <c r="S4" s="63" t="s">
        <v>6</v>
      </c>
      <c r="T4" s="68" t="s">
        <v>4</v>
      </c>
      <c r="U4" s="63" t="s">
        <v>6</v>
      </c>
      <c r="V4" s="64" t="s">
        <v>5</v>
      </c>
      <c r="W4" s="69" t="s">
        <v>17</v>
      </c>
    </row>
    <row r="5" spans="1:23" s="21" customFormat="1" ht="18">
      <c r="A5" s="33">
        <v>1</v>
      </c>
      <c r="B5" s="99" t="s">
        <v>24</v>
      </c>
      <c r="C5" s="100">
        <v>39283</v>
      </c>
      <c r="D5" s="101" t="s">
        <v>22</v>
      </c>
      <c r="E5" s="101" t="s">
        <v>25</v>
      </c>
      <c r="F5" s="102">
        <v>30</v>
      </c>
      <c r="G5" s="102">
        <v>23</v>
      </c>
      <c r="H5" s="102">
        <v>4</v>
      </c>
      <c r="I5" s="103">
        <v>1319</v>
      </c>
      <c r="J5" s="104">
        <v>230</v>
      </c>
      <c r="K5" s="103">
        <v>2058</v>
      </c>
      <c r="L5" s="104">
        <v>318</v>
      </c>
      <c r="M5" s="103">
        <v>3012</v>
      </c>
      <c r="N5" s="104">
        <v>437</v>
      </c>
      <c r="O5" s="105">
        <f>+M5+K5+I5</f>
        <v>6389</v>
      </c>
      <c r="P5" s="106">
        <f>+N5+L5+J5</f>
        <v>985</v>
      </c>
      <c r="Q5" s="104">
        <f>+P5/G5</f>
        <v>42.82608695652174</v>
      </c>
      <c r="R5" s="107">
        <f>+O5/P5</f>
        <v>6.486294416243655</v>
      </c>
      <c r="S5" s="103">
        <v>6056</v>
      </c>
      <c r="T5" s="108">
        <f aca="true" t="shared" si="0" ref="T5:T13">(+S5-O5)/-S5</f>
        <v>0.05498678996036988</v>
      </c>
      <c r="U5" s="109">
        <v>68687</v>
      </c>
      <c r="V5" s="110">
        <v>8752</v>
      </c>
      <c r="W5" s="111">
        <f>U5/V5</f>
        <v>7.848148994515539</v>
      </c>
    </row>
    <row r="6" spans="1:25" s="9" customFormat="1" ht="18">
      <c r="A6" s="33">
        <v>2</v>
      </c>
      <c r="B6" s="114" t="s">
        <v>26</v>
      </c>
      <c r="C6" s="80">
        <v>39262</v>
      </c>
      <c r="D6" s="87" t="s">
        <v>22</v>
      </c>
      <c r="E6" s="87" t="s">
        <v>27</v>
      </c>
      <c r="F6" s="88">
        <v>21</v>
      </c>
      <c r="G6" s="88">
        <v>19</v>
      </c>
      <c r="H6" s="88">
        <v>7</v>
      </c>
      <c r="I6" s="83">
        <v>1101</v>
      </c>
      <c r="J6" s="84">
        <v>199</v>
      </c>
      <c r="K6" s="83">
        <v>2146</v>
      </c>
      <c r="L6" s="84">
        <v>397</v>
      </c>
      <c r="M6" s="83">
        <v>2876</v>
      </c>
      <c r="N6" s="84">
        <v>511</v>
      </c>
      <c r="O6" s="85">
        <f>I6+K6+M6</f>
        <v>6123</v>
      </c>
      <c r="P6" s="86">
        <f>J6+L6+N6</f>
        <v>1107</v>
      </c>
      <c r="Q6" s="74">
        <f>+P6/G6</f>
        <v>58.26315789473684</v>
      </c>
      <c r="R6" s="75">
        <f>+O6/P6</f>
        <v>5.531165311653116</v>
      </c>
      <c r="S6" s="73">
        <v>5907</v>
      </c>
      <c r="T6" s="76">
        <f t="shared" si="0"/>
        <v>0.036566785170137124</v>
      </c>
      <c r="U6" s="77">
        <v>154620.5</v>
      </c>
      <c r="V6" s="78">
        <v>21673</v>
      </c>
      <c r="W6" s="115">
        <f>U6/V6</f>
        <v>7.134245374429013</v>
      </c>
      <c r="Y6" s="8"/>
    </row>
    <row r="7" spans="1:25" s="9" customFormat="1" ht="18">
      <c r="A7" s="33">
        <v>3</v>
      </c>
      <c r="B7" s="114" t="s">
        <v>21</v>
      </c>
      <c r="C7" s="80">
        <v>39262</v>
      </c>
      <c r="D7" s="87" t="s">
        <v>22</v>
      </c>
      <c r="E7" s="87" t="s">
        <v>23</v>
      </c>
      <c r="F7" s="88">
        <v>15</v>
      </c>
      <c r="G7" s="88">
        <v>14</v>
      </c>
      <c r="H7" s="88">
        <v>7</v>
      </c>
      <c r="I7" s="83">
        <v>1023</v>
      </c>
      <c r="J7" s="84">
        <v>161</v>
      </c>
      <c r="K7" s="83">
        <v>1461</v>
      </c>
      <c r="L7" s="84">
        <v>208</v>
      </c>
      <c r="M7" s="83">
        <v>2181.5</v>
      </c>
      <c r="N7" s="84">
        <v>303</v>
      </c>
      <c r="O7" s="85">
        <f>+I7+K7+M7</f>
        <v>4665.5</v>
      </c>
      <c r="P7" s="86">
        <f>+J7+L7+N7</f>
        <v>672</v>
      </c>
      <c r="Q7" s="74">
        <f>+P7/G7</f>
        <v>48</v>
      </c>
      <c r="R7" s="75">
        <f>+O7/P7</f>
        <v>6.942708333333333</v>
      </c>
      <c r="S7" s="73">
        <v>9380.5</v>
      </c>
      <c r="T7" s="76">
        <f t="shared" si="0"/>
        <v>-0.5026384521080965</v>
      </c>
      <c r="U7" s="77">
        <v>167828.5</v>
      </c>
      <c r="V7" s="78">
        <v>18026</v>
      </c>
      <c r="W7" s="115">
        <f>U7/V7</f>
        <v>9.310357261733053</v>
      </c>
      <c r="Y7" s="8"/>
    </row>
    <row r="8" spans="1:25" s="9" customFormat="1" ht="18">
      <c r="A8" s="33">
        <v>4</v>
      </c>
      <c r="B8" s="114" t="s">
        <v>28</v>
      </c>
      <c r="C8" s="80">
        <v>39290</v>
      </c>
      <c r="D8" s="87" t="s">
        <v>22</v>
      </c>
      <c r="E8" s="87" t="s">
        <v>27</v>
      </c>
      <c r="F8" s="88">
        <v>10</v>
      </c>
      <c r="G8" s="88">
        <v>10</v>
      </c>
      <c r="H8" s="88">
        <v>3</v>
      </c>
      <c r="I8" s="83">
        <v>749.5</v>
      </c>
      <c r="J8" s="84">
        <v>80</v>
      </c>
      <c r="K8" s="83">
        <v>1513</v>
      </c>
      <c r="L8" s="84">
        <v>162</v>
      </c>
      <c r="M8" s="83">
        <v>1915</v>
      </c>
      <c r="N8" s="84">
        <v>198</v>
      </c>
      <c r="O8" s="85">
        <f>+M8+K8+I8</f>
        <v>4177.5</v>
      </c>
      <c r="P8" s="86">
        <f>+N8+L8+J8</f>
        <v>440</v>
      </c>
      <c r="Q8" s="74">
        <f>+P8/G8</f>
        <v>44</v>
      </c>
      <c r="R8" s="75">
        <f>+O8/P8</f>
        <v>9.494318181818182</v>
      </c>
      <c r="S8" s="73">
        <v>5300</v>
      </c>
      <c r="T8" s="76">
        <f t="shared" si="0"/>
        <v>-0.2117924528301887</v>
      </c>
      <c r="U8" s="77">
        <v>37376.5</v>
      </c>
      <c r="V8" s="78">
        <v>3487</v>
      </c>
      <c r="W8" s="115">
        <f>U8/V8</f>
        <v>10.718812733008317</v>
      </c>
      <c r="Y8" s="8"/>
    </row>
    <row r="9" spans="1:24" s="6" customFormat="1" ht="18">
      <c r="A9" s="32">
        <v>5</v>
      </c>
      <c r="B9" s="112" t="s">
        <v>29</v>
      </c>
      <c r="C9" s="80">
        <v>39178</v>
      </c>
      <c r="D9" s="79" t="s">
        <v>22</v>
      </c>
      <c r="E9" s="79" t="s">
        <v>20</v>
      </c>
      <c r="F9" s="82">
        <v>43</v>
      </c>
      <c r="G9" s="82">
        <v>8</v>
      </c>
      <c r="H9" s="82">
        <v>18</v>
      </c>
      <c r="I9" s="83">
        <v>480</v>
      </c>
      <c r="J9" s="84">
        <v>81</v>
      </c>
      <c r="K9" s="83">
        <v>440</v>
      </c>
      <c r="L9" s="84">
        <v>71</v>
      </c>
      <c r="M9" s="83">
        <v>782</v>
      </c>
      <c r="N9" s="84">
        <v>124</v>
      </c>
      <c r="O9" s="85">
        <f aca="true" t="shared" si="1" ref="O9:O25">+M9+K9+I9</f>
        <v>1702</v>
      </c>
      <c r="P9" s="86">
        <f aca="true" t="shared" si="2" ref="P9:P25">+N9+L9+J9</f>
        <v>276</v>
      </c>
      <c r="Q9" s="74">
        <f aca="true" t="shared" si="3" ref="Q9:Q25">+P9/G9</f>
        <v>34.5</v>
      </c>
      <c r="R9" s="75">
        <f aca="true" t="shared" si="4" ref="R9:R25">+O9/P9</f>
        <v>6.166666666666667</v>
      </c>
      <c r="S9" s="73">
        <v>3299.5</v>
      </c>
      <c r="T9" s="76">
        <f t="shared" si="0"/>
        <v>-0.48416426731322926</v>
      </c>
      <c r="U9" s="77">
        <v>828098.1</v>
      </c>
      <c r="V9" s="78">
        <v>108768</v>
      </c>
      <c r="W9" s="115">
        <f aca="true" t="shared" si="5" ref="W9:W25">U9/V9</f>
        <v>7.61343501765225</v>
      </c>
      <c r="X9" s="7"/>
    </row>
    <row r="10" spans="1:24" s="10" customFormat="1" ht="18">
      <c r="A10" s="33">
        <v>6</v>
      </c>
      <c r="B10" s="113" t="s">
        <v>32</v>
      </c>
      <c r="C10" s="71">
        <v>39220</v>
      </c>
      <c r="D10" s="70" t="s">
        <v>22</v>
      </c>
      <c r="E10" s="70" t="s">
        <v>33</v>
      </c>
      <c r="F10" s="72">
        <v>88</v>
      </c>
      <c r="G10" s="72">
        <v>3</v>
      </c>
      <c r="H10" s="72">
        <v>13</v>
      </c>
      <c r="I10" s="83">
        <v>164</v>
      </c>
      <c r="J10" s="84">
        <v>40</v>
      </c>
      <c r="K10" s="83">
        <v>256</v>
      </c>
      <c r="L10" s="84">
        <v>53</v>
      </c>
      <c r="M10" s="83">
        <v>329</v>
      </c>
      <c r="N10" s="84">
        <v>65</v>
      </c>
      <c r="O10" s="85">
        <f>+M10+K10+I10</f>
        <v>749</v>
      </c>
      <c r="P10" s="86">
        <f>+N10+L10+J10</f>
        <v>158</v>
      </c>
      <c r="Q10" s="74">
        <f>+P10/G10</f>
        <v>52.666666666666664</v>
      </c>
      <c r="R10" s="75">
        <f>+O10/P10</f>
        <v>4.7405063291139244</v>
      </c>
      <c r="S10" s="73">
        <v>658</v>
      </c>
      <c r="T10" s="76">
        <f t="shared" si="0"/>
        <v>0.13829787234042554</v>
      </c>
      <c r="U10" s="77">
        <v>565256.5</v>
      </c>
      <c r="V10" s="78">
        <v>81600</v>
      </c>
      <c r="W10" s="115">
        <f>U10/V10</f>
        <v>6.927162990196078</v>
      </c>
      <c r="X10" s="8"/>
    </row>
    <row r="11" spans="1:24" s="10" customFormat="1" ht="18">
      <c r="A11" s="32">
        <v>7</v>
      </c>
      <c r="B11" s="113" t="s">
        <v>30</v>
      </c>
      <c r="C11" s="71">
        <v>39241</v>
      </c>
      <c r="D11" s="70" t="s">
        <v>22</v>
      </c>
      <c r="E11" s="70" t="s">
        <v>31</v>
      </c>
      <c r="F11" s="72">
        <v>20</v>
      </c>
      <c r="G11" s="72">
        <v>2</v>
      </c>
      <c r="H11" s="72">
        <v>10</v>
      </c>
      <c r="I11" s="83">
        <v>169</v>
      </c>
      <c r="J11" s="84">
        <v>33</v>
      </c>
      <c r="K11" s="83">
        <v>140</v>
      </c>
      <c r="L11" s="84">
        <v>26</v>
      </c>
      <c r="M11" s="83">
        <v>189</v>
      </c>
      <c r="N11" s="84">
        <v>36</v>
      </c>
      <c r="O11" s="85">
        <f>+M11+K11+I11</f>
        <v>498</v>
      </c>
      <c r="P11" s="86">
        <f>+N11+L11+J11</f>
        <v>95</v>
      </c>
      <c r="Q11" s="74">
        <f>+P11/G11</f>
        <v>47.5</v>
      </c>
      <c r="R11" s="75">
        <f>+O11/P11</f>
        <v>5.242105263157895</v>
      </c>
      <c r="S11" s="73">
        <v>1028.5</v>
      </c>
      <c r="T11" s="76">
        <f t="shared" si="0"/>
        <v>-0.5157997083130773</v>
      </c>
      <c r="U11" s="77">
        <v>122664.7</v>
      </c>
      <c r="V11" s="78">
        <v>16466</v>
      </c>
      <c r="W11" s="115">
        <f>U11/V11</f>
        <v>7.4495748815741525</v>
      </c>
      <c r="X11" s="8"/>
    </row>
    <row r="12" spans="1:25" s="9" customFormat="1" ht="18">
      <c r="A12" s="33">
        <v>8</v>
      </c>
      <c r="B12" s="114" t="s">
        <v>34</v>
      </c>
      <c r="C12" s="80">
        <v>39255</v>
      </c>
      <c r="D12" s="87" t="s">
        <v>22</v>
      </c>
      <c r="E12" s="87" t="s">
        <v>20</v>
      </c>
      <c r="F12" s="88">
        <v>1</v>
      </c>
      <c r="G12" s="88">
        <v>1</v>
      </c>
      <c r="H12" s="88">
        <v>8</v>
      </c>
      <c r="I12" s="83">
        <v>63</v>
      </c>
      <c r="J12" s="84">
        <v>9</v>
      </c>
      <c r="K12" s="83">
        <v>149</v>
      </c>
      <c r="L12" s="84">
        <v>19</v>
      </c>
      <c r="M12" s="83">
        <v>116</v>
      </c>
      <c r="N12" s="84">
        <v>16</v>
      </c>
      <c r="O12" s="85">
        <f t="shared" si="1"/>
        <v>328</v>
      </c>
      <c r="P12" s="86">
        <f t="shared" si="2"/>
        <v>44</v>
      </c>
      <c r="Q12" s="74">
        <f t="shared" si="3"/>
        <v>44</v>
      </c>
      <c r="R12" s="75">
        <f t="shared" si="4"/>
        <v>7.454545454545454</v>
      </c>
      <c r="S12" s="73">
        <v>505</v>
      </c>
      <c r="T12" s="76">
        <f t="shared" si="0"/>
        <v>-0.3504950495049505</v>
      </c>
      <c r="U12" s="77">
        <v>38544.25</v>
      </c>
      <c r="V12" s="78">
        <v>4893</v>
      </c>
      <c r="W12" s="115">
        <f t="shared" si="5"/>
        <v>7.877426936439812</v>
      </c>
      <c r="Y12" s="8"/>
    </row>
    <row r="13" spans="1:24" s="10" customFormat="1" ht="18">
      <c r="A13" s="33">
        <v>9</v>
      </c>
      <c r="B13" s="112" t="s">
        <v>35</v>
      </c>
      <c r="C13" s="80">
        <v>39227</v>
      </c>
      <c r="D13" s="81" t="s">
        <v>22</v>
      </c>
      <c r="E13" s="79" t="s">
        <v>36</v>
      </c>
      <c r="F13" s="82">
        <v>5</v>
      </c>
      <c r="G13" s="82">
        <v>2</v>
      </c>
      <c r="H13" s="82">
        <v>12</v>
      </c>
      <c r="I13" s="83">
        <v>68</v>
      </c>
      <c r="J13" s="84">
        <v>20</v>
      </c>
      <c r="K13" s="83">
        <v>103</v>
      </c>
      <c r="L13" s="84">
        <v>29</v>
      </c>
      <c r="M13" s="83">
        <v>99</v>
      </c>
      <c r="N13" s="84">
        <v>25</v>
      </c>
      <c r="O13" s="85">
        <f t="shared" si="1"/>
        <v>270</v>
      </c>
      <c r="P13" s="86">
        <f t="shared" si="2"/>
        <v>74</v>
      </c>
      <c r="Q13" s="74">
        <f t="shared" si="3"/>
        <v>37</v>
      </c>
      <c r="R13" s="75">
        <f t="shared" si="4"/>
        <v>3.6486486486486487</v>
      </c>
      <c r="S13" s="73">
        <v>474</v>
      </c>
      <c r="T13" s="76">
        <f t="shared" si="0"/>
        <v>-0.43037974683544306</v>
      </c>
      <c r="U13" s="77">
        <v>61460</v>
      </c>
      <c r="V13" s="78">
        <v>7683</v>
      </c>
      <c r="W13" s="115">
        <f t="shared" si="5"/>
        <v>7.999479370037745</v>
      </c>
      <c r="X13" s="11"/>
    </row>
    <row r="14" spans="1:24" s="10" customFormat="1" ht="18">
      <c r="A14" s="33">
        <v>10</v>
      </c>
      <c r="B14" s="116" t="s">
        <v>37</v>
      </c>
      <c r="C14" s="71">
        <v>39157</v>
      </c>
      <c r="D14" s="89" t="s">
        <v>22</v>
      </c>
      <c r="E14" s="89" t="s">
        <v>38</v>
      </c>
      <c r="F14" s="90">
        <v>1</v>
      </c>
      <c r="G14" s="90">
        <v>1</v>
      </c>
      <c r="H14" s="90">
        <v>15</v>
      </c>
      <c r="I14" s="83">
        <v>20</v>
      </c>
      <c r="J14" s="84">
        <v>4</v>
      </c>
      <c r="K14" s="83">
        <v>53</v>
      </c>
      <c r="L14" s="84">
        <v>17</v>
      </c>
      <c r="M14" s="83">
        <v>32</v>
      </c>
      <c r="N14" s="84">
        <v>4</v>
      </c>
      <c r="O14" s="85">
        <f t="shared" si="1"/>
        <v>105</v>
      </c>
      <c r="P14" s="86">
        <f t="shared" si="2"/>
        <v>25</v>
      </c>
      <c r="Q14" s="74">
        <f t="shared" si="3"/>
        <v>25</v>
      </c>
      <c r="R14" s="75">
        <f t="shared" si="4"/>
        <v>4.2</v>
      </c>
      <c r="S14" s="73">
        <v>0</v>
      </c>
      <c r="T14" s="76" t="e">
        <f aca="true" t="shared" si="6" ref="T14:T25">(+S14-O14)/S14</f>
        <v>#DIV/0!</v>
      </c>
      <c r="U14" s="77">
        <v>15564</v>
      </c>
      <c r="V14" s="78">
        <v>2666</v>
      </c>
      <c r="W14" s="115">
        <f t="shared" si="5"/>
        <v>5.8379594898724685</v>
      </c>
      <c r="X14" s="8"/>
    </row>
    <row r="15" spans="1:24" s="10" customFormat="1" ht="18">
      <c r="A15" s="32"/>
      <c r="B15" s="113"/>
      <c r="C15" s="71"/>
      <c r="D15" s="70"/>
      <c r="E15" s="70"/>
      <c r="F15" s="72"/>
      <c r="G15" s="72"/>
      <c r="H15" s="72"/>
      <c r="I15" s="83">
        <v>0</v>
      </c>
      <c r="J15" s="84">
        <v>0</v>
      </c>
      <c r="K15" s="83">
        <v>0</v>
      </c>
      <c r="L15" s="84">
        <v>0</v>
      </c>
      <c r="M15" s="83">
        <v>0</v>
      </c>
      <c r="N15" s="84">
        <v>0</v>
      </c>
      <c r="O15" s="85">
        <f t="shared" si="1"/>
        <v>0</v>
      </c>
      <c r="P15" s="86">
        <f t="shared" si="2"/>
        <v>0</v>
      </c>
      <c r="Q15" s="74" t="e">
        <f t="shared" si="3"/>
        <v>#DIV/0!</v>
      </c>
      <c r="R15" s="75" t="e">
        <f t="shared" si="4"/>
        <v>#DIV/0!</v>
      </c>
      <c r="S15" s="73">
        <v>0</v>
      </c>
      <c r="T15" s="76" t="e">
        <f t="shared" si="6"/>
        <v>#DIV/0!</v>
      </c>
      <c r="U15" s="77">
        <v>0</v>
      </c>
      <c r="V15" s="78">
        <v>0</v>
      </c>
      <c r="W15" s="115" t="e">
        <f t="shared" si="5"/>
        <v>#DIV/0!</v>
      </c>
      <c r="X15" s="8"/>
    </row>
    <row r="16" spans="1:24" s="10" customFormat="1" ht="18">
      <c r="A16" s="33"/>
      <c r="B16" s="118"/>
      <c r="C16" s="95"/>
      <c r="D16" s="94"/>
      <c r="E16" s="94"/>
      <c r="F16" s="96"/>
      <c r="G16" s="97"/>
      <c r="H16" s="97"/>
      <c r="I16" s="83">
        <v>0</v>
      </c>
      <c r="J16" s="84">
        <v>0</v>
      </c>
      <c r="K16" s="83">
        <v>0</v>
      </c>
      <c r="L16" s="84">
        <v>0</v>
      </c>
      <c r="M16" s="83">
        <v>0</v>
      </c>
      <c r="N16" s="84">
        <v>0</v>
      </c>
      <c r="O16" s="85">
        <f t="shared" si="1"/>
        <v>0</v>
      </c>
      <c r="P16" s="86">
        <f t="shared" si="2"/>
        <v>0</v>
      </c>
      <c r="Q16" s="74" t="e">
        <f t="shared" si="3"/>
        <v>#DIV/0!</v>
      </c>
      <c r="R16" s="75" t="e">
        <f t="shared" si="4"/>
        <v>#DIV/0!</v>
      </c>
      <c r="S16" s="73">
        <v>0</v>
      </c>
      <c r="T16" s="76" t="e">
        <f t="shared" si="6"/>
        <v>#DIV/0!</v>
      </c>
      <c r="U16" s="77">
        <v>0</v>
      </c>
      <c r="V16" s="78">
        <v>0</v>
      </c>
      <c r="W16" s="115" t="e">
        <f t="shared" si="5"/>
        <v>#DIV/0!</v>
      </c>
      <c r="X16" s="8"/>
    </row>
    <row r="17" spans="1:24" s="10" customFormat="1" ht="18">
      <c r="A17" s="32"/>
      <c r="B17" s="116"/>
      <c r="C17" s="71"/>
      <c r="D17" s="89"/>
      <c r="E17" s="89"/>
      <c r="F17" s="90"/>
      <c r="G17" s="90"/>
      <c r="H17" s="90"/>
      <c r="I17" s="83">
        <v>0</v>
      </c>
      <c r="J17" s="84">
        <v>0</v>
      </c>
      <c r="K17" s="83">
        <v>0</v>
      </c>
      <c r="L17" s="84">
        <v>0</v>
      </c>
      <c r="M17" s="83">
        <v>0</v>
      </c>
      <c r="N17" s="84">
        <v>0</v>
      </c>
      <c r="O17" s="85">
        <f t="shared" si="1"/>
        <v>0</v>
      </c>
      <c r="P17" s="86">
        <f t="shared" si="2"/>
        <v>0</v>
      </c>
      <c r="Q17" s="74" t="e">
        <f t="shared" si="3"/>
        <v>#DIV/0!</v>
      </c>
      <c r="R17" s="75" t="e">
        <f t="shared" si="4"/>
        <v>#DIV/0!</v>
      </c>
      <c r="S17" s="73">
        <v>0</v>
      </c>
      <c r="T17" s="76" t="e">
        <f t="shared" si="6"/>
        <v>#DIV/0!</v>
      </c>
      <c r="U17" s="77">
        <v>0</v>
      </c>
      <c r="V17" s="78">
        <v>0</v>
      </c>
      <c r="W17" s="115" t="e">
        <f t="shared" si="5"/>
        <v>#DIV/0!</v>
      </c>
      <c r="X17" s="8"/>
    </row>
    <row r="18" spans="1:24" s="10" customFormat="1" ht="18">
      <c r="A18" s="33"/>
      <c r="B18" s="114"/>
      <c r="C18" s="80"/>
      <c r="D18" s="87"/>
      <c r="E18" s="87"/>
      <c r="F18" s="88"/>
      <c r="G18" s="88"/>
      <c r="H18" s="88"/>
      <c r="I18" s="83">
        <v>0</v>
      </c>
      <c r="J18" s="84">
        <v>0</v>
      </c>
      <c r="K18" s="83">
        <v>0</v>
      </c>
      <c r="L18" s="84">
        <v>0</v>
      </c>
      <c r="M18" s="83">
        <v>0</v>
      </c>
      <c r="N18" s="84">
        <v>0</v>
      </c>
      <c r="O18" s="85">
        <f t="shared" si="1"/>
        <v>0</v>
      </c>
      <c r="P18" s="86">
        <f t="shared" si="2"/>
        <v>0</v>
      </c>
      <c r="Q18" s="74" t="e">
        <f t="shared" si="3"/>
        <v>#DIV/0!</v>
      </c>
      <c r="R18" s="75" t="e">
        <f t="shared" si="4"/>
        <v>#DIV/0!</v>
      </c>
      <c r="S18" s="73">
        <v>0</v>
      </c>
      <c r="T18" s="76" t="e">
        <f t="shared" si="6"/>
        <v>#DIV/0!</v>
      </c>
      <c r="U18" s="77">
        <v>0</v>
      </c>
      <c r="V18" s="78">
        <v>0</v>
      </c>
      <c r="W18" s="115" t="e">
        <f t="shared" si="5"/>
        <v>#DIV/0!</v>
      </c>
      <c r="X18" s="8"/>
    </row>
    <row r="19" spans="1:24" s="10" customFormat="1" ht="18">
      <c r="A19" s="32"/>
      <c r="B19" s="112"/>
      <c r="C19" s="80"/>
      <c r="D19" s="81"/>
      <c r="E19" s="79"/>
      <c r="F19" s="82"/>
      <c r="G19" s="82"/>
      <c r="H19" s="82"/>
      <c r="I19" s="83">
        <v>0</v>
      </c>
      <c r="J19" s="84">
        <v>0</v>
      </c>
      <c r="K19" s="83">
        <v>0</v>
      </c>
      <c r="L19" s="84">
        <v>0</v>
      </c>
      <c r="M19" s="83">
        <v>0</v>
      </c>
      <c r="N19" s="84">
        <v>0</v>
      </c>
      <c r="O19" s="85">
        <f t="shared" si="1"/>
        <v>0</v>
      </c>
      <c r="P19" s="86">
        <f t="shared" si="2"/>
        <v>0</v>
      </c>
      <c r="Q19" s="74" t="e">
        <f t="shared" si="3"/>
        <v>#DIV/0!</v>
      </c>
      <c r="R19" s="75" t="e">
        <f t="shared" si="4"/>
        <v>#DIV/0!</v>
      </c>
      <c r="S19" s="73">
        <v>0</v>
      </c>
      <c r="T19" s="76" t="e">
        <f t="shared" si="6"/>
        <v>#DIV/0!</v>
      </c>
      <c r="U19" s="77">
        <v>0</v>
      </c>
      <c r="V19" s="78">
        <v>0</v>
      </c>
      <c r="W19" s="115" t="e">
        <f t="shared" si="5"/>
        <v>#DIV/0!</v>
      </c>
      <c r="X19" s="8"/>
    </row>
    <row r="20" spans="1:24" s="10" customFormat="1" ht="18">
      <c r="A20" s="33"/>
      <c r="B20" s="113"/>
      <c r="C20" s="71"/>
      <c r="D20" s="98"/>
      <c r="E20" s="70"/>
      <c r="F20" s="72"/>
      <c r="G20" s="72"/>
      <c r="H20" s="72"/>
      <c r="I20" s="83">
        <v>0</v>
      </c>
      <c r="J20" s="84">
        <v>0</v>
      </c>
      <c r="K20" s="83">
        <v>0</v>
      </c>
      <c r="L20" s="84">
        <v>0</v>
      </c>
      <c r="M20" s="83">
        <v>0</v>
      </c>
      <c r="N20" s="84">
        <v>0</v>
      </c>
      <c r="O20" s="85">
        <f t="shared" si="1"/>
        <v>0</v>
      </c>
      <c r="P20" s="86">
        <f t="shared" si="2"/>
        <v>0</v>
      </c>
      <c r="Q20" s="74" t="e">
        <f t="shared" si="3"/>
        <v>#DIV/0!</v>
      </c>
      <c r="R20" s="75" t="e">
        <f t="shared" si="4"/>
        <v>#DIV/0!</v>
      </c>
      <c r="S20" s="73">
        <v>0</v>
      </c>
      <c r="T20" s="76" t="e">
        <f t="shared" si="6"/>
        <v>#DIV/0!</v>
      </c>
      <c r="U20" s="77">
        <v>0</v>
      </c>
      <c r="V20" s="78">
        <v>0</v>
      </c>
      <c r="W20" s="115" t="e">
        <f t="shared" si="5"/>
        <v>#DIV/0!</v>
      </c>
      <c r="X20" s="8"/>
    </row>
    <row r="21" spans="1:24" s="10" customFormat="1" ht="18">
      <c r="A21" s="32"/>
      <c r="B21" s="117"/>
      <c r="C21" s="92"/>
      <c r="D21" s="91"/>
      <c r="E21" s="91"/>
      <c r="F21" s="93"/>
      <c r="G21" s="93"/>
      <c r="H21" s="93"/>
      <c r="I21" s="83">
        <v>0</v>
      </c>
      <c r="J21" s="84">
        <v>0</v>
      </c>
      <c r="K21" s="83">
        <v>0</v>
      </c>
      <c r="L21" s="84">
        <v>0</v>
      </c>
      <c r="M21" s="83">
        <v>0</v>
      </c>
      <c r="N21" s="84">
        <v>0</v>
      </c>
      <c r="O21" s="85">
        <f t="shared" si="1"/>
        <v>0</v>
      </c>
      <c r="P21" s="86">
        <f t="shared" si="2"/>
        <v>0</v>
      </c>
      <c r="Q21" s="74" t="e">
        <f t="shared" si="3"/>
        <v>#DIV/0!</v>
      </c>
      <c r="R21" s="75" t="e">
        <f t="shared" si="4"/>
        <v>#DIV/0!</v>
      </c>
      <c r="S21" s="73">
        <v>0</v>
      </c>
      <c r="T21" s="76" t="e">
        <f t="shared" si="6"/>
        <v>#DIV/0!</v>
      </c>
      <c r="U21" s="77">
        <v>0</v>
      </c>
      <c r="V21" s="78">
        <v>0</v>
      </c>
      <c r="W21" s="115" t="e">
        <f t="shared" si="5"/>
        <v>#DIV/0!</v>
      </c>
      <c r="X21" s="8"/>
    </row>
    <row r="22" spans="1:25" s="10" customFormat="1" ht="18">
      <c r="A22" s="33"/>
      <c r="B22" s="113"/>
      <c r="C22" s="71"/>
      <c r="D22" s="98"/>
      <c r="E22" s="70"/>
      <c r="F22" s="72"/>
      <c r="G22" s="72"/>
      <c r="H22" s="72"/>
      <c r="I22" s="83">
        <v>0</v>
      </c>
      <c r="J22" s="84">
        <v>0</v>
      </c>
      <c r="K22" s="83">
        <v>0</v>
      </c>
      <c r="L22" s="84">
        <v>0</v>
      </c>
      <c r="M22" s="83">
        <v>0</v>
      </c>
      <c r="N22" s="84">
        <v>0</v>
      </c>
      <c r="O22" s="85">
        <f t="shared" si="1"/>
        <v>0</v>
      </c>
      <c r="P22" s="86">
        <f t="shared" si="2"/>
        <v>0</v>
      </c>
      <c r="Q22" s="74" t="e">
        <f t="shared" si="3"/>
        <v>#DIV/0!</v>
      </c>
      <c r="R22" s="75" t="e">
        <f t="shared" si="4"/>
        <v>#DIV/0!</v>
      </c>
      <c r="S22" s="73">
        <v>0</v>
      </c>
      <c r="T22" s="76" t="e">
        <f t="shared" si="6"/>
        <v>#DIV/0!</v>
      </c>
      <c r="U22" s="77">
        <v>0</v>
      </c>
      <c r="V22" s="78">
        <v>0</v>
      </c>
      <c r="W22" s="115" t="e">
        <f t="shared" si="5"/>
        <v>#DIV/0!</v>
      </c>
      <c r="X22" s="8"/>
      <c r="Y22" s="8"/>
    </row>
    <row r="23" spans="1:25" s="10" customFormat="1" ht="18">
      <c r="A23" s="33"/>
      <c r="B23" s="113"/>
      <c r="C23" s="71"/>
      <c r="D23" s="98"/>
      <c r="E23" s="70"/>
      <c r="F23" s="72"/>
      <c r="G23" s="72"/>
      <c r="H23" s="72"/>
      <c r="I23" s="83">
        <v>0</v>
      </c>
      <c r="J23" s="84">
        <v>0</v>
      </c>
      <c r="K23" s="83">
        <v>0</v>
      </c>
      <c r="L23" s="84">
        <v>0</v>
      </c>
      <c r="M23" s="83">
        <v>0</v>
      </c>
      <c r="N23" s="84">
        <v>0</v>
      </c>
      <c r="O23" s="85">
        <f t="shared" si="1"/>
        <v>0</v>
      </c>
      <c r="P23" s="86">
        <f t="shared" si="2"/>
        <v>0</v>
      </c>
      <c r="Q23" s="74" t="e">
        <f t="shared" si="3"/>
        <v>#DIV/0!</v>
      </c>
      <c r="R23" s="75" t="e">
        <f t="shared" si="4"/>
        <v>#DIV/0!</v>
      </c>
      <c r="S23" s="73">
        <v>0</v>
      </c>
      <c r="T23" s="76" t="e">
        <f t="shared" si="6"/>
        <v>#DIV/0!</v>
      </c>
      <c r="U23" s="77">
        <v>0</v>
      </c>
      <c r="V23" s="78">
        <v>0</v>
      </c>
      <c r="W23" s="115" t="e">
        <f t="shared" si="5"/>
        <v>#DIV/0!</v>
      </c>
      <c r="X23" s="8"/>
      <c r="Y23" s="8"/>
    </row>
    <row r="24" spans="1:25" s="10" customFormat="1" ht="18">
      <c r="A24" s="32"/>
      <c r="B24" s="113"/>
      <c r="C24" s="71"/>
      <c r="D24" s="98"/>
      <c r="E24" s="70"/>
      <c r="F24" s="72"/>
      <c r="G24" s="72"/>
      <c r="H24" s="72"/>
      <c r="I24" s="83">
        <v>0</v>
      </c>
      <c r="J24" s="84">
        <v>0</v>
      </c>
      <c r="K24" s="83">
        <v>0</v>
      </c>
      <c r="L24" s="84">
        <v>0</v>
      </c>
      <c r="M24" s="83">
        <v>0</v>
      </c>
      <c r="N24" s="84">
        <v>0</v>
      </c>
      <c r="O24" s="85">
        <f t="shared" si="1"/>
        <v>0</v>
      </c>
      <c r="P24" s="86">
        <f t="shared" si="2"/>
        <v>0</v>
      </c>
      <c r="Q24" s="74" t="e">
        <f t="shared" si="3"/>
        <v>#DIV/0!</v>
      </c>
      <c r="R24" s="75" t="e">
        <f t="shared" si="4"/>
        <v>#DIV/0!</v>
      </c>
      <c r="S24" s="73">
        <v>0</v>
      </c>
      <c r="T24" s="76" t="e">
        <f t="shared" si="6"/>
        <v>#DIV/0!</v>
      </c>
      <c r="U24" s="77">
        <v>0</v>
      </c>
      <c r="V24" s="78">
        <v>0</v>
      </c>
      <c r="W24" s="115" t="e">
        <f t="shared" si="5"/>
        <v>#DIV/0!</v>
      </c>
      <c r="X24" s="8"/>
      <c r="Y24" s="8"/>
    </row>
    <row r="25" spans="1:25" s="10" customFormat="1" ht="18">
      <c r="A25" s="33"/>
      <c r="B25" s="113"/>
      <c r="C25" s="71"/>
      <c r="D25" s="70"/>
      <c r="E25" s="70"/>
      <c r="F25" s="72"/>
      <c r="G25" s="72"/>
      <c r="H25" s="72"/>
      <c r="I25" s="83">
        <v>0</v>
      </c>
      <c r="J25" s="84">
        <v>0</v>
      </c>
      <c r="K25" s="83">
        <v>0</v>
      </c>
      <c r="L25" s="84">
        <v>0</v>
      </c>
      <c r="M25" s="83">
        <v>0</v>
      </c>
      <c r="N25" s="84">
        <v>0</v>
      </c>
      <c r="O25" s="85">
        <f t="shared" si="1"/>
        <v>0</v>
      </c>
      <c r="P25" s="86">
        <f t="shared" si="2"/>
        <v>0</v>
      </c>
      <c r="Q25" s="74" t="e">
        <f t="shared" si="3"/>
        <v>#DIV/0!</v>
      </c>
      <c r="R25" s="75" t="e">
        <f t="shared" si="4"/>
        <v>#DIV/0!</v>
      </c>
      <c r="S25" s="73">
        <v>0</v>
      </c>
      <c r="T25" s="76" t="e">
        <f t="shared" si="6"/>
        <v>#DIV/0!</v>
      </c>
      <c r="U25" s="77">
        <v>0</v>
      </c>
      <c r="V25" s="78">
        <v>0</v>
      </c>
      <c r="W25" s="115" t="e">
        <f t="shared" si="5"/>
        <v>#DIV/0!</v>
      </c>
      <c r="X25" s="8"/>
      <c r="Y25" s="8"/>
    </row>
    <row r="26" spans="1:28" s="36" customFormat="1" ht="15.75" thickBot="1">
      <c r="A26" s="43"/>
      <c r="B26" s="128" t="s">
        <v>12</v>
      </c>
      <c r="C26" s="129"/>
      <c r="D26" s="130"/>
      <c r="E26" s="131"/>
      <c r="F26" s="38">
        <f>SUM(F6:F25)</f>
        <v>204</v>
      </c>
      <c r="G26" s="38">
        <f>SUM(G6:G25)</f>
        <v>60</v>
      </c>
      <c r="H26" s="39"/>
      <c r="I26" s="46"/>
      <c r="J26" s="54"/>
      <c r="K26" s="46"/>
      <c r="L26" s="54"/>
      <c r="M26" s="46"/>
      <c r="N26" s="54"/>
      <c r="O26" s="46">
        <f>SUM(O5:O25)</f>
        <v>25007</v>
      </c>
      <c r="P26" s="54">
        <f>SUM(P5:P25)</f>
        <v>3876</v>
      </c>
      <c r="Q26" s="54">
        <f>O26/G26</f>
        <v>416.78333333333336</v>
      </c>
      <c r="R26" s="40">
        <f>O26/P26</f>
        <v>6.451754385964913</v>
      </c>
      <c r="S26" s="46"/>
      <c r="T26" s="41"/>
      <c r="U26" s="46"/>
      <c r="V26" s="54"/>
      <c r="W26" s="42"/>
      <c r="AB26" s="36" t="s">
        <v>18</v>
      </c>
    </row>
    <row r="27" spans="1:24" s="31" customFormat="1" ht="18">
      <c r="A27" s="24"/>
      <c r="B27" s="45"/>
      <c r="C27" s="37"/>
      <c r="F27" s="61"/>
      <c r="G27" s="26"/>
      <c r="H27" s="25"/>
      <c r="I27" s="47"/>
      <c r="J27" s="27"/>
      <c r="K27" s="47"/>
      <c r="L27" s="27"/>
      <c r="M27" s="47"/>
      <c r="N27" s="27"/>
      <c r="O27" s="47"/>
      <c r="P27" s="27"/>
      <c r="Q27" s="27"/>
      <c r="R27" s="28"/>
      <c r="S27" s="52"/>
      <c r="T27" s="29"/>
      <c r="U27" s="52"/>
      <c r="V27" s="27"/>
      <c r="W27" s="28"/>
      <c r="X27" s="30"/>
    </row>
  </sheetData>
  <mergeCells count="15">
    <mergeCell ref="B26:E26"/>
    <mergeCell ref="A2:W2"/>
    <mergeCell ref="S3:T3"/>
    <mergeCell ref="F3:F4"/>
    <mergeCell ref="I3:J3"/>
    <mergeCell ref="G3:G4"/>
    <mergeCell ref="U3:W3"/>
    <mergeCell ref="B3:B4"/>
    <mergeCell ref="C3:C4"/>
    <mergeCell ref="E3:E4"/>
    <mergeCell ref="O3:R3"/>
    <mergeCell ref="H3:H4"/>
    <mergeCell ref="D3:D4"/>
    <mergeCell ref="M3:N3"/>
    <mergeCell ref="K3:L3"/>
  </mergeCells>
  <printOptions/>
  <pageMargins left="0.3" right="0.13" top="1" bottom="1" header="0.5" footer="0.5"/>
  <pageSetup orientation="portrait" paperSize="9" scale="35" r:id="rId2"/>
  <ignoredErrors>
    <ignoredError sqref="X26:X28 X11:X13 R11:V32 Q6:Q10 Q33:Q39 R6:V10 R33:V39 X8:X10 Q11:Q32 O11:P32 O41:T75 W40 W41:W44 T78:V82" formula="1"/>
    <ignoredError sqref="W14:W39 W45:W52 W55:W76 W82 W78:W81 W77" formula="1" unlockedFormula="1"/>
    <ignoredError sqref="W6:W13 W53:W5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ERSAN</cp:lastModifiedBy>
  <cp:lastPrinted>2007-07-23T16:31:39Z</cp:lastPrinted>
  <dcterms:created xsi:type="dcterms:W3CDTF">2006-03-15T09:07:04Z</dcterms:created>
  <dcterms:modified xsi:type="dcterms:W3CDTF">2007-10-30T13:31:26Z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-1892574857</vt:i4>
  </property>
  <property fmtid="{D5CDD505-2E9C-101B-9397-08002B2CF9AE}" pid="3" name="_EmailSubject">
    <vt:lpwstr>New Weekend Ranking.xls</vt:lpwstr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ReviewingToolsShownOnce">
    <vt:lpwstr/>
  </property>
</Properties>
</file>