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12-14 Dec (we 50)" sheetId="1" r:id="rId1"/>
    <sheet name="12-14 Dec (Top 20)" sheetId="2" r:id="rId2"/>
  </sheets>
  <definedNames>
    <definedName name="_xlnm.Print_Area" localSheetId="0">'12-14 Dec (we 50)'!$A$1:$W$60</definedName>
  </definedNames>
  <calcPr fullCalcOnLoad="1"/>
</workbook>
</file>

<file path=xl/sharedStrings.xml><?xml version="1.0" encoding="utf-8"?>
<sst xmlns="http://schemas.openxmlformats.org/spreadsheetml/2006/main" count="240" uniqueCount="104">
  <si>
    <t>OSMANLI CUMHURİYETİ</t>
  </si>
  <si>
    <t>AVSAR FILM</t>
  </si>
  <si>
    <t>MADAGASCAR 2</t>
  </si>
  <si>
    <t>*Sorted according to Weekend Total G.B.O. - Hafta sonu toplam hasılat sütununa göre sıralanmıştır.</t>
  </si>
  <si>
    <t>Company</t>
  </si>
  <si>
    <t>UIP</t>
  </si>
  <si>
    <t>Last Weekend</t>
  </si>
  <si>
    <t>Distributor</t>
  </si>
  <si>
    <t>Friday</t>
  </si>
  <si>
    <t>Saturday</t>
  </si>
  <si>
    <t>Sunday</t>
  </si>
  <si>
    <t>Change</t>
  </si>
  <si>
    <t>Adm.</t>
  </si>
  <si>
    <t>G.B.O.</t>
  </si>
  <si>
    <t>MURO: NALET OLSUN İÇİMDEKİ İNSAN SEVGİSİNE</t>
  </si>
  <si>
    <t>PANA FILM</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</si>
  <si>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</si>
  <si>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</si>
  <si>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</si>
  <si>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</si>
  <si>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</si>
  <si>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</si>
  <si>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</si>
  <si>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</si>
  <si>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</si>
  <si>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</si>
  <si>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</si>
  <si>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</si>
  <si>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</si>
  <si>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</si>
  <si>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</si>
  <si>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OZEN</t>
  </si>
  <si>
    <t>QUANTUM OF SOLACE</t>
  </si>
  <si>
    <t>WB</t>
  </si>
  <si>
    <t>COLUMBIA</t>
  </si>
  <si>
    <t>MUSTAFA</t>
  </si>
  <si>
    <t>SAW V</t>
  </si>
  <si>
    <t>NIGHTS IN RODANTHE</t>
  </si>
  <si>
    <t>WARNER BROS.</t>
  </si>
  <si>
    <t>BURN AFTER READING</t>
  </si>
  <si>
    <t>TIGLON</t>
  </si>
  <si>
    <t>FOCUS</t>
  </si>
  <si>
    <t>DESTERE</t>
  </si>
  <si>
    <t>ZERO FILM</t>
  </si>
  <si>
    <t>IMPY'S WONDERLAND</t>
  </si>
  <si>
    <t>ODYSSEY</t>
  </si>
  <si>
    <t>LE SILENCE DE LORNA (SILENCE OF LORNA)</t>
  </si>
  <si>
    <t>BIR FILM-MARS P.</t>
  </si>
  <si>
    <t>[REC]</t>
  </si>
  <si>
    <t>TILSIM DESIGN</t>
  </si>
  <si>
    <t>GÜNEŞİN OĞLU</t>
  </si>
  <si>
    <t>MAX PAYNE</t>
  </si>
  <si>
    <t>FOX</t>
  </si>
  <si>
    <t>DUCHESS, THE</t>
  </si>
  <si>
    <t>PATHE</t>
  </si>
  <si>
    <t>MIDNIGHT MEAT TRAIN</t>
  </si>
  <si>
    <t>DANTE 01</t>
  </si>
  <si>
    <t>BIR FILM</t>
  </si>
  <si>
    <t>A.R.O.G: BİR YONTMATAŞ FİLMİ</t>
  </si>
  <si>
    <t>ISSIZ ADAM</t>
  </si>
  <si>
    <t>CINEFILM</t>
  </si>
  <si>
    <t>MOST PRODUCTION</t>
  </si>
  <si>
    <t>DAY EARTH STOOD STILL, THE</t>
  </si>
  <si>
    <t xml:space="preserve">PARAMOUNT </t>
  </si>
  <si>
    <t>FIRTINA</t>
  </si>
  <si>
    <t>YAPIM 13</t>
  </si>
  <si>
    <t>KO-MEDYA - NTV</t>
  </si>
  <si>
    <t>DİNLE NEYDEN</t>
  </si>
  <si>
    <t>ATM FILM</t>
  </si>
  <si>
    <t>SON BULUŞMA</t>
  </si>
  <si>
    <t>CHANTIER</t>
  </si>
  <si>
    <t>PLAN PROD.</t>
  </si>
  <si>
    <t>STORY OF LEO, THE</t>
  </si>
  <si>
    <t>OZEN FILM</t>
  </si>
  <si>
    <t>OZEN-UMUT</t>
  </si>
  <si>
    <t>EFLATUN FILM</t>
  </si>
  <si>
    <t>GİTMEK</t>
  </si>
  <si>
    <t>ASI FILM</t>
  </si>
  <si>
    <t>DISASTER MOVIE</t>
  </si>
  <si>
    <t>DEVRİM ARABALARI</t>
  </si>
  <si>
    <t>PINEMA</t>
  </si>
  <si>
    <t>EKIP FILM</t>
  </si>
  <si>
    <t>ENTRE LES MURS (THE CLASS)</t>
  </si>
  <si>
    <t>BARBAR FILM</t>
  </si>
  <si>
    <t>MEMENTO</t>
  </si>
  <si>
    <t>DEATH RACE</t>
  </si>
  <si>
    <t>UNIVERSAL</t>
  </si>
  <si>
    <t>KUNG FU PANDA</t>
  </si>
  <si>
    <t>WALL-E</t>
  </si>
  <si>
    <t>DISNEY</t>
  </si>
  <si>
    <t>NEKRÜT</t>
  </si>
  <si>
    <t>KAT YAPIM</t>
  </si>
  <si>
    <t>HELLBOY 2</t>
  </si>
  <si>
    <t>HIGH SCHOOL MUSICAL</t>
  </si>
  <si>
    <t>FIDA</t>
  </si>
  <si>
    <t>CITY OF EMBER</t>
  </si>
  <si>
    <t>FIDAFILM</t>
  </si>
  <si>
    <t>AŞK TUTULMASI</t>
  </si>
  <si>
    <t>MEDYAVIZYON</t>
  </si>
  <si>
    <t>SUGARWORKZ-TIM'S</t>
  </si>
  <si>
    <t>SON CELLAT</t>
  </si>
  <si>
    <t>HAYALIM FILM</t>
  </si>
  <si>
    <t>VİCDAN</t>
  </si>
  <si>
    <t>DENIZ FILM-FONO FILM</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</si>
</sst>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36">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b/>
      <sz val="10"/>
      <color indexed="9"/>
      <name val="Trebuchet MS"/>
      <family val="2"/>
    </font>
    <font>
      <sz val="20"/>
      <color indexed="61"/>
      <name val="GoudyLight"/>
      <family val="0"/>
    </font>
    <font>
      <sz val="10"/>
      <color indexed="9"/>
      <name val="Trebuchet MS"/>
      <family val="2"/>
    </font>
    <font>
      <sz val="10"/>
      <name val="Trebuchet MS"/>
      <family val="2"/>
    </font>
    <font>
      <sz val="30"/>
      <color indexed="9"/>
      <name val="Impact"/>
      <family val="2"/>
    </font>
    <font>
      <sz val="30"/>
      <color indexed="9"/>
      <name val="Arial"/>
      <family val="2"/>
    </font>
    <font>
      <sz val="14"/>
      <color indexed="9"/>
      <name val="Impact"/>
      <family val="2"/>
    </font>
    <font>
      <sz val="35"/>
      <color indexed="9"/>
      <name val="Impact"/>
      <family val="2"/>
    </font>
    <font>
      <sz val="35"/>
      <color indexed="9"/>
      <name val="Arial"/>
      <family val="2"/>
    </font>
    <font>
      <sz val="16"/>
      <color indexed="61"/>
      <name val="GoudyLight"/>
      <family val="0"/>
    </font>
  </fonts>
  <fills count="3">
    <fill>
      <patternFill/>
    </fill>
    <fill>
      <patternFill patternType="gray125"/>
    </fill>
    <fill>
      <patternFill patternType="solid">
        <fgColor indexed="8"/>
        <bgColor indexed="64"/>
      </patternFill>
    </fill>
  </fills>
  <borders count="34">
    <border>
      <left/>
      <right/>
      <top/>
      <bottom/>
      <diagonal/>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medium"/>
      <right style="hair"/>
      <top style="hair"/>
      <bottom style="hair"/>
    </border>
    <border>
      <left style="hair"/>
      <right style="hair"/>
      <top style="medium"/>
      <bottom style="hair"/>
    </border>
    <border>
      <left style="medium"/>
      <right style="hair"/>
      <top style="medium"/>
      <bottom style="hair"/>
    </border>
    <border>
      <left style="hair"/>
      <right>
        <color indexed="63"/>
      </right>
      <top>
        <color indexed="63"/>
      </top>
      <bottom>
        <color indexed="63"/>
      </bottom>
    </border>
    <border>
      <left style="hair"/>
      <right style="medium"/>
      <top style="medium"/>
      <bottom style="hair"/>
    </border>
    <border>
      <left style="hair"/>
      <right style="medium"/>
      <top style="hair"/>
      <bottom style="hair"/>
    </border>
    <border>
      <left style="hair"/>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color indexed="63"/>
      </bottom>
    </border>
    <border>
      <left style="medium"/>
      <right style="hair"/>
      <top style="hair"/>
      <bottom style="medium"/>
    </border>
    <border>
      <left style="hair"/>
      <right style="medium"/>
      <top style="hair"/>
      <bottom style="medium"/>
    </border>
    <border>
      <left>
        <color indexed="63"/>
      </left>
      <right>
        <color indexed="63"/>
      </right>
      <top>
        <color indexed="63"/>
      </top>
      <bottom style="hair"/>
    </border>
    <border>
      <left>
        <color indexed="63"/>
      </left>
      <right style="hair"/>
      <top>
        <color indexed="63"/>
      </top>
      <bottom style="hair"/>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91">
    <xf numFmtId="0" fontId="0" fillId="0" borderId="0" xfId="0" applyAlignment="1">
      <alignment/>
    </xf>
    <xf numFmtId="0" fontId="26" fillId="2" borderId="1" xfId="0" applyFont="1" applyFill="1" applyBorder="1" applyAlignment="1" applyProtection="1">
      <alignment horizontal="center" vertical="center"/>
      <protection/>
    </xf>
    <xf numFmtId="0" fontId="21" fillId="0" borderId="2" xfId="0" applyFont="1" applyFill="1" applyBorder="1" applyAlignment="1" applyProtection="1">
      <alignment horizontal="right" vertical="center"/>
      <protection/>
    </xf>
    <xf numFmtId="3" fontId="28" fillId="2" borderId="3" xfId="0" applyNumberFormat="1" applyFont="1" applyFill="1" applyBorder="1" applyAlignment="1" applyProtection="1">
      <alignment horizontal="center" vertical="center"/>
      <protection/>
    </xf>
    <xf numFmtId="0" fontId="28" fillId="2" borderId="3" xfId="0" applyFont="1" applyFill="1" applyBorder="1" applyAlignment="1" applyProtection="1">
      <alignment horizontal="center" vertical="center"/>
      <protection/>
    </xf>
    <xf numFmtId="193" fontId="28" fillId="2" borderId="3" xfId="0" applyNumberFormat="1" applyFont="1" applyFill="1" applyBorder="1" applyAlignment="1" applyProtection="1">
      <alignment horizontal="center" vertical="center"/>
      <protection/>
    </xf>
    <xf numFmtId="192" fontId="28" fillId="2" borderId="3" xfId="22" applyNumberFormat="1" applyFont="1" applyFill="1" applyBorder="1" applyAlignment="1" applyProtection="1">
      <alignment horizontal="center" vertical="center"/>
      <protection/>
    </xf>
    <xf numFmtId="1" fontId="21" fillId="0" borderId="1" xfId="0" applyNumberFormat="1" applyFont="1" applyFill="1" applyBorder="1" applyAlignment="1" applyProtection="1">
      <alignment horizontal="right" vertical="center"/>
      <protection/>
    </xf>
    <xf numFmtId="171" fontId="6" fillId="0" borderId="1" xfId="15" applyFont="1" applyFill="1" applyBorder="1" applyAlignment="1" applyProtection="1">
      <alignment horizontal="left" vertical="center"/>
      <protection/>
    </xf>
    <xf numFmtId="190" fontId="6" fillId="0" borderId="1" xfId="0" applyNumberFormat="1" applyFont="1" applyFill="1" applyBorder="1" applyAlignment="1" applyProtection="1">
      <alignment horizontal="center" vertical="center"/>
      <protection/>
    </xf>
    <xf numFmtId="0" fontId="6" fillId="0" borderId="1" xfId="0"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191" fontId="20" fillId="0" borderId="1" xfId="0" applyNumberFormat="1" applyFont="1" applyFill="1" applyBorder="1" applyAlignment="1" applyProtection="1">
      <alignment horizontal="right" vertical="center"/>
      <protection/>
    </xf>
    <xf numFmtId="191" fontId="6" fillId="0" borderId="1" xfId="0" applyNumberFormat="1" applyFont="1" applyFill="1" applyBorder="1" applyAlignment="1" applyProtection="1">
      <alignment horizontal="right" vertical="center"/>
      <protection/>
    </xf>
    <xf numFmtId="191" fontId="19" fillId="0" borderId="1" xfId="0" applyNumberFormat="1" applyFont="1" applyFill="1" applyBorder="1" applyAlignment="1" applyProtection="1">
      <alignment horizontal="right" vertical="center"/>
      <protection/>
    </xf>
    <xf numFmtId="191" fontId="11" fillId="0" borderId="1" xfId="0" applyNumberFormat="1" applyFont="1" applyFill="1" applyBorder="1" applyAlignment="1" applyProtection="1">
      <alignment horizontal="right" vertical="center"/>
      <protection/>
    </xf>
    <xf numFmtId="193" fontId="6" fillId="0" borderId="1" xfId="0" applyNumberFormat="1"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18" fillId="0" borderId="1" xfId="0" applyFont="1" applyFill="1" applyBorder="1" applyAlignment="1" applyProtection="1">
      <alignment horizontal="center" vertical="center"/>
      <protection/>
    </xf>
    <xf numFmtId="0" fontId="6" fillId="0" borderId="1" xfId="0" applyFont="1" applyFill="1" applyBorder="1" applyAlignment="1" applyProtection="1">
      <alignment horizontal="center" vertical="center"/>
      <protection/>
    </xf>
    <xf numFmtId="0" fontId="9" fillId="0" borderId="1" xfId="0" applyFont="1" applyFill="1" applyBorder="1" applyAlignment="1" applyProtection="1">
      <alignment vertical="center"/>
      <protection locked="0"/>
    </xf>
    <xf numFmtId="0" fontId="7" fillId="0" borderId="1" xfId="0" applyFont="1" applyFill="1" applyBorder="1" applyAlignment="1" applyProtection="1">
      <alignment vertical="center"/>
      <protection locked="0"/>
    </xf>
    <xf numFmtId="0" fontId="26" fillId="0" borderId="1" xfId="0" applyFont="1" applyFill="1" applyBorder="1" applyAlignment="1" applyProtection="1">
      <alignment horizontal="center" vertical="center"/>
      <protection/>
    </xf>
    <xf numFmtId="0" fontId="25" fillId="0" borderId="1" xfId="0" applyFont="1" applyFill="1" applyBorder="1" applyAlignment="1" applyProtection="1">
      <alignment horizontal="right" vertical="center"/>
      <protection/>
    </xf>
    <xf numFmtId="0" fontId="16" fillId="0" borderId="1" xfId="0" applyFont="1" applyFill="1" applyBorder="1" applyAlignment="1" applyProtection="1">
      <alignment horizontal="left" vertical="center"/>
      <protection/>
    </xf>
    <xf numFmtId="190" fontId="16" fillId="0" borderId="1" xfId="0" applyNumberFormat="1" applyFont="1" applyFill="1" applyBorder="1" applyAlignment="1" applyProtection="1">
      <alignment horizontal="center" vertical="center"/>
      <protection/>
    </xf>
    <xf numFmtId="0" fontId="16" fillId="0" borderId="1" xfId="0" applyFont="1" applyFill="1" applyBorder="1" applyAlignment="1" applyProtection="1">
      <alignment vertical="center"/>
      <protection/>
    </xf>
    <xf numFmtId="0" fontId="16" fillId="0" borderId="1" xfId="0" applyFont="1" applyFill="1" applyBorder="1" applyAlignment="1" applyProtection="1">
      <alignment horizontal="center" vertical="center"/>
      <protection/>
    </xf>
    <xf numFmtId="3" fontId="14" fillId="0" borderId="1" xfId="0" applyNumberFormat="1"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protection/>
    </xf>
    <xf numFmtId="193" fontId="14" fillId="0" borderId="1" xfId="0" applyNumberFormat="1" applyFont="1" applyFill="1" applyBorder="1" applyAlignment="1" applyProtection="1">
      <alignment vertical="center"/>
      <protection/>
    </xf>
    <xf numFmtId="191" fontId="14" fillId="0" borderId="1" xfId="0" applyNumberFormat="1" applyFont="1" applyFill="1" applyBorder="1" applyAlignment="1" applyProtection="1">
      <alignment horizontal="right" vertical="center"/>
      <protection/>
    </xf>
    <xf numFmtId="192" fontId="14" fillId="0" borderId="1" xfId="22" applyNumberFormat="1" applyFont="1" applyFill="1" applyBorder="1" applyAlignment="1" applyProtection="1">
      <alignment vertical="center"/>
      <protection/>
    </xf>
    <xf numFmtId="0" fontId="15" fillId="0" borderId="1" xfId="0" applyFont="1" applyFill="1" applyBorder="1" applyAlignment="1" applyProtection="1">
      <alignment vertical="center"/>
      <protection/>
    </xf>
    <xf numFmtId="0" fontId="21" fillId="0" borderId="1" xfId="0" applyFont="1" applyFill="1" applyBorder="1" applyAlignment="1" applyProtection="1">
      <alignment horizontal="right" vertical="center"/>
      <protection locked="0"/>
    </xf>
    <xf numFmtId="0" fontId="9" fillId="0" borderId="1" xfId="0" applyFont="1" applyFill="1" applyBorder="1" applyAlignment="1" applyProtection="1">
      <alignment horizontal="left" vertical="center"/>
      <protection locked="0"/>
    </xf>
    <xf numFmtId="190"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93" fontId="9" fillId="0" borderId="1" xfId="0" applyNumberFormat="1" applyFont="1" applyFill="1" applyBorder="1" applyAlignment="1" applyProtection="1">
      <alignment vertical="center"/>
      <protection locked="0"/>
    </xf>
    <xf numFmtId="0" fontId="13" fillId="0" borderId="1" xfId="0" applyFont="1" applyFill="1" applyBorder="1" applyAlignment="1" applyProtection="1">
      <alignment vertical="center"/>
      <protection locked="0"/>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191" fontId="9" fillId="0" borderId="1" xfId="0" applyNumberFormat="1" applyFont="1" applyFill="1" applyBorder="1" applyAlignment="1" applyProtection="1">
      <alignment horizontal="right" vertical="center"/>
      <protection locked="0"/>
    </xf>
    <xf numFmtId="0" fontId="18" fillId="0" borderId="4"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21" fillId="0" borderId="2" xfId="0" applyFont="1" applyFill="1" applyBorder="1" applyAlignment="1" applyProtection="1">
      <alignment horizontal="center" vertical="center"/>
      <protection/>
    </xf>
    <xf numFmtId="0" fontId="25" fillId="0" borderId="2" xfId="0" applyFont="1" applyFill="1" applyBorder="1" applyAlignment="1" applyProtection="1">
      <alignment horizontal="center" vertical="center"/>
      <protection/>
    </xf>
    <xf numFmtId="0" fontId="21" fillId="0" borderId="5" xfId="0" applyFont="1" applyFill="1" applyBorder="1" applyAlignment="1" applyProtection="1">
      <alignment horizontal="right" vertical="center"/>
      <protection/>
    </xf>
    <xf numFmtId="193" fontId="18" fillId="0" borderId="6" xfId="0" applyNumberFormat="1" applyFont="1" applyFill="1" applyBorder="1" applyAlignment="1" applyProtection="1">
      <alignment horizontal="center" vertical="center" wrapText="1"/>
      <protection/>
    </xf>
    <xf numFmtId="193" fontId="18" fillId="0" borderId="7" xfId="0" applyNumberFormat="1" applyFont="1" applyFill="1" applyBorder="1" applyAlignment="1" applyProtection="1">
      <alignment horizontal="center" vertical="center" wrapText="1"/>
      <protection/>
    </xf>
    <xf numFmtId="192" fontId="6" fillId="0" borderId="1" xfId="0" applyNumberFormat="1" applyFont="1" applyFill="1" applyBorder="1" applyAlignment="1" applyProtection="1">
      <alignment vertical="center"/>
      <protection locked="0"/>
    </xf>
    <xf numFmtId="192" fontId="18" fillId="0" borderId="6" xfId="0" applyNumberFormat="1" applyFont="1" applyFill="1" applyBorder="1" applyAlignment="1" applyProtection="1">
      <alignment horizontal="center" vertical="center" wrapText="1"/>
      <protection/>
    </xf>
    <xf numFmtId="192" fontId="9" fillId="0" borderId="1" xfId="0" applyNumberFormat="1" applyFont="1" applyFill="1" applyBorder="1" applyAlignment="1" applyProtection="1">
      <alignment vertical="center"/>
      <protection locked="0"/>
    </xf>
    <xf numFmtId="190" fontId="29" fillId="0" borderId="1" xfId="0" applyNumberFormat="1" applyFont="1" applyFill="1" applyBorder="1" applyAlignment="1">
      <alignment horizontal="center" vertical="center"/>
    </xf>
    <xf numFmtId="0" fontId="29" fillId="0" borderId="1" xfId="0" applyFont="1" applyFill="1" applyBorder="1" applyAlignment="1">
      <alignment horizontal="left" vertical="center"/>
    </xf>
    <xf numFmtId="0" fontId="29" fillId="0" borderId="1" xfId="0" applyFont="1" applyFill="1" applyBorder="1" applyAlignment="1">
      <alignment horizontal="center" vertical="center"/>
    </xf>
    <xf numFmtId="0" fontId="29" fillId="0" borderId="8" xfId="0" applyFont="1" applyFill="1" applyBorder="1" applyAlignment="1">
      <alignment horizontal="left" vertical="center"/>
    </xf>
    <xf numFmtId="190" fontId="29" fillId="0" borderId="9" xfId="0" applyNumberFormat="1" applyFont="1" applyFill="1" applyBorder="1" applyAlignment="1">
      <alignment horizontal="center" vertical="center"/>
    </xf>
    <xf numFmtId="0" fontId="29" fillId="0" borderId="9" xfId="0" applyFont="1" applyFill="1" applyBorder="1" applyAlignment="1">
      <alignment horizontal="left" vertical="center"/>
    </xf>
    <xf numFmtId="0" fontId="29" fillId="0" borderId="9" xfId="0" applyFont="1" applyFill="1" applyBorder="1" applyAlignment="1">
      <alignment horizontal="center" vertical="center"/>
    </xf>
    <xf numFmtId="0" fontId="29" fillId="0" borderId="10" xfId="0" applyFont="1" applyFill="1" applyBorder="1" applyAlignment="1">
      <alignment horizontal="left" vertical="center"/>
    </xf>
    <xf numFmtId="0" fontId="21" fillId="0" borderId="11" xfId="0" applyFont="1" applyFill="1" applyBorder="1" applyAlignment="1" applyProtection="1">
      <alignment horizontal="right" vertical="center"/>
      <protection/>
    </xf>
    <xf numFmtId="0" fontId="29" fillId="0" borderId="1" xfId="0" applyFont="1" applyFill="1" applyBorder="1" applyAlignment="1" applyProtection="1">
      <alignment horizontal="left" vertical="center"/>
      <protection locked="0"/>
    </xf>
    <xf numFmtId="190" fontId="29" fillId="0" borderId="1" xfId="0" applyNumberFormat="1"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protection locked="0"/>
    </xf>
    <xf numFmtId="0" fontId="29" fillId="0" borderId="8" xfId="0" applyFont="1" applyFill="1" applyBorder="1" applyAlignment="1">
      <alignment horizontal="left" vertical="center"/>
    </xf>
    <xf numFmtId="0" fontId="29" fillId="0" borderId="8" xfId="0" applyFont="1" applyFill="1" applyBorder="1" applyAlignment="1" applyProtection="1">
      <alignment horizontal="left" vertical="center"/>
      <protection locked="0"/>
    </xf>
    <xf numFmtId="196" fontId="29" fillId="0" borderId="1" xfId="15" applyNumberFormat="1" applyFont="1" applyFill="1" applyBorder="1" applyAlignment="1">
      <alignment horizontal="right" vertical="center"/>
    </xf>
    <xf numFmtId="196" fontId="29" fillId="0" borderId="1" xfId="15" applyNumberFormat="1" applyFont="1" applyFill="1" applyBorder="1" applyAlignment="1" applyProtection="1">
      <alignment horizontal="right" vertical="center"/>
      <protection locked="0"/>
    </xf>
    <xf numFmtId="196" fontId="29" fillId="0" borderId="1" xfId="22" applyNumberFormat="1" applyFont="1" applyFill="1" applyBorder="1" applyAlignment="1" applyProtection="1">
      <alignment horizontal="right" vertical="center"/>
      <protection/>
    </xf>
    <xf numFmtId="196" fontId="29" fillId="0" borderId="1" xfId="0" applyNumberFormat="1" applyFont="1" applyFill="1" applyBorder="1" applyAlignment="1">
      <alignment horizontal="right" vertical="center"/>
    </xf>
    <xf numFmtId="193" fontId="29" fillId="0" borderId="1" xfId="22" applyNumberFormat="1" applyFont="1" applyFill="1" applyBorder="1" applyAlignment="1" applyProtection="1">
      <alignment vertical="center"/>
      <protection/>
    </xf>
    <xf numFmtId="192" fontId="29" fillId="0" borderId="1" xfId="22" applyNumberFormat="1" applyFont="1" applyFill="1" applyBorder="1" applyAlignment="1" applyProtection="1">
      <alignment vertical="center"/>
      <protection/>
    </xf>
    <xf numFmtId="196" fontId="29" fillId="0" borderId="1" xfId="15" applyNumberFormat="1" applyFont="1" applyFill="1" applyBorder="1" applyAlignment="1" applyProtection="1">
      <alignment horizontal="right" vertical="center"/>
      <protection/>
    </xf>
    <xf numFmtId="196" fontId="29" fillId="0" borderId="1" xfId="0" applyNumberFormat="1" applyFont="1" applyFill="1" applyBorder="1" applyAlignment="1" applyProtection="1">
      <alignment horizontal="right" vertical="center"/>
      <protection/>
    </xf>
    <xf numFmtId="196" fontId="29" fillId="0" borderId="1" xfId="0" applyNumberFormat="1" applyFont="1" applyFill="1" applyBorder="1" applyAlignment="1" applyProtection="1">
      <alignment horizontal="right" vertical="center"/>
      <protection locked="0"/>
    </xf>
    <xf numFmtId="0" fontId="29" fillId="0" borderId="1" xfId="0" applyNumberFormat="1" applyFont="1" applyFill="1" applyBorder="1" applyAlignment="1" applyProtection="1">
      <alignment horizontal="left" vertical="center"/>
      <protection locked="0"/>
    </xf>
    <xf numFmtId="0" fontId="29" fillId="0" borderId="1" xfId="0" applyNumberFormat="1" applyFont="1" applyFill="1" applyBorder="1" applyAlignment="1" applyProtection="1">
      <alignment horizontal="center" vertical="center"/>
      <protection locked="0"/>
    </xf>
    <xf numFmtId="190" fontId="29" fillId="0" borderId="1" xfId="0" applyNumberFormat="1" applyFont="1" applyFill="1" applyBorder="1" applyAlignment="1">
      <alignment horizontal="center" vertical="center"/>
    </xf>
    <xf numFmtId="0" fontId="29" fillId="0" borderId="1" xfId="0" applyFont="1" applyFill="1" applyBorder="1" applyAlignment="1">
      <alignment horizontal="left" vertical="center"/>
    </xf>
    <xf numFmtId="0" fontId="29" fillId="0" borderId="1" xfId="0" applyFont="1" applyFill="1" applyBorder="1" applyAlignment="1">
      <alignment horizontal="center" vertical="center"/>
    </xf>
    <xf numFmtId="196" fontId="29" fillId="0" borderId="1" xfId="15" applyNumberFormat="1" applyFont="1" applyFill="1" applyBorder="1" applyAlignment="1">
      <alignment horizontal="right" vertical="center"/>
    </xf>
    <xf numFmtId="196" fontId="29" fillId="0" borderId="9" xfId="15" applyNumberFormat="1" applyFont="1" applyFill="1" applyBorder="1" applyAlignment="1">
      <alignment horizontal="right" vertical="center"/>
    </xf>
    <xf numFmtId="196" fontId="29" fillId="0" borderId="9" xfId="22" applyNumberFormat="1" applyFont="1" applyFill="1" applyBorder="1" applyAlignment="1" applyProtection="1">
      <alignment horizontal="right" vertical="center"/>
      <protection/>
    </xf>
    <xf numFmtId="193" fontId="29" fillId="0" borderId="9" xfId="22" applyNumberFormat="1" applyFont="1" applyFill="1" applyBorder="1" applyAlignment="1" applyProtection="1">
      <alignment vertical="center"/>
      <protection/>
    </xf>
    <xf numFmtId="192" fontId="29" fillId="0" borderId="9" xfId="22" applyNumberFormat="1" applyFont="1" applyFill="1" applyBorder="1" applyAlignment="1" applyProtection="1">
      <alignment vertical="center"/>
      <protection/>
    </xf>
    <xf numFmtId="193" fontId="29" fillId="0" borderId="12" xfId="0" applyNumberFormat="1" applyFont="1" applyFill="1" applyBorder="1" applyAlignment="1">
      <alignment vertical="center"/>
    </xf>
    <xf numFmtId="193" fontId="29" fillId="0" borderId="13" xfId="0" applyNumberFormat="1" applyFont="1" applyFill="1" applyBorder="1" applyAlignment="1">
      <alignment vertical="center"/>
    </xf>
    <xf numFmtId="193" fontId="29" fillId="0" borderId="13" xfId="15" applyNumberFormat="1" applyFont="1" applyFill="1" applyBorder="1" applyAlignment="1" applyProtection="1">
      <alignment vertical="center"/>
      <protection locked="0"/>
    </xf>
    <xf numFmtId="0" fontId="29" fillId="0" borderId="8" xfId="0" applyNumberFormat="1" applyFont="1" applyFill="1" applyBorder="1" applyAlignment="1" applyProtection="1">
      <alignment horizontal="left" vertical="center"/>
      <protection locked="0"/>
    </xf>
    <xf numFmtId="0" fontId="29" fillId="0" borderId="8" xfId="21" applyFont="1" applyFill="1" applyBorder="1" applyAlignment="1">
      <alignment horizontal="left" vertical="center"/>
      <protection/>
    </xf>
    <xf numFmtId="196" fontId="29" fillId="0" borderId="14" xfId="22" applyNumberFormat="1" applyFont="1" applyFill="1" applyBorder="1" applyAlignment="1" applyProtection="1">
      <alignment horizontal="right" vertical="center"/>
      <protection/>
    </xf>
    <xf numFmtId="192" fontId="29" fillId="0" borderId="14" xfId="22" applyNumberFormat="1" applyFont="1" applyFill="1" applyBorder="1" applyAlignment="1" applyProtection="1">
      <alignment vertical="center"/>
      <protection/>
    </xf>
    <xf numFmtId="0" fontId="29" fillId="0" borderId="15" xfId="0" applyFont="1" applyFill="1" applyBorder="1" applyAlignment="1">
      <alignment horizontal="left" vertical="center"/>
    </xf>
    <xf numFmtId="190" fontId="29" fillId="0" borderId="3" xfId="0" applyNumberFormat="1" applyFont="1" applyFill="1" applyBorder="1" applyAlignment="1">
      <alignment horizontal="center" vertical="center"/>
    </xf>
    <xf numFmtId="0" fontId="29" fillId="0" borderId="3" xfId="0" applyFont="1" applyFill="1" applyBorder="1" applyAlignment="1">
      <alignment horizontal="left" vertical="center"/>
    </xf>
    <xf numFmtId="0" fontId="29" fillId="0" borderId="3" xfId="0" applyFont="1" applyFill="1" applyBorder="1" applyAlignment="1">
      <alignment horizontal="center" vertical="center"/>
    </xf>
    <xf numFmtId="196" fontId="29" fillId="0" borderId="3" xfId="15" applyNumberFormat="1" applyFont="1" applyFill="1" applyBorder="1" applyAlignment="1">
      <alignment horizontal="right" vertical="center"/>
    </xf>
    <xf numFmtId="196" fontId="29" fillId="0" borderId="3" xfId="15" applyNumberFormat="1" applyFont="1" applyFill="1" applyBorder="1" applyAlignment="1" applyProtection="1">
      <alignment horizontal="right" vertical="center"/>
      <protection/>
    </xf>
    <xf numFmtId="196" fontId="29" fillId="0" borderId="3" xfId="22" applyNumberFormat="1" applyFont="1" applyFill="1" applyBorder="1" applyAlignment="1" applyProtection="1">
      <alignment horizontal="right" vertical="center"/>
      <protection/>
    </xf>
    <xf numFmtId="193" fontId="29" fillId="0" borderId="3" xfId="22" applyNumberFormat="1" applyFont="1" applyFill="1" applyBorder="1" applyAlignment="1" applyProtection="1">
      <alignment vertical="center"/>
      <protection/>
    </xf>
    <xf numFmtId="192" fontId="29" fillId="0" borderId="3" xfId="22" applyNumberFormat="1" applyFont="1" applyFill="1" applyBorder="1" applyAlignment="1" applyProtection="1">
      <alignment vertical="center"/>
      <protection/>
    </xf>
    <xf numFmtId="196" fontId="29" fillId="0" borderId="3" xfId="15" applyNumberFormat="1" applyFont="1" applyFill="1" applyBorder="1" applyAlignment="1" applyProtection="1">
      <alignment horizontal="right" vertical="center"/>
      <protection locked="0"/>
    </xf>
    <xf numFmtId="193" fontId="29" fillId="0" borderId="16" xfId="0" applyNumberFormat="1" applyFont="1" applyFill="1" applyBorder="1" applyAlignment="1">
      <alignment vertical="center"/>
    </xf>
    <xf numFmtId="0" fontId="29" fillId="0" borderId="17" xfId="0" applyFont="1" applyFill="1" applyBorder="1" applyAlignment="1" applyProtection="1">
      <alignment horizontal="left" vertical="center"/>
      <protection locked="0"/>
    </xf>
    <xf numFmtId="190" fontId="29" fillId="0" borderId="18" xfId="0" applyNumberFormat="1" applyFont="1" applyFill="1" applyBorder="1" applyAlignment="1" applyProtection="1">
      <alignment horizontal="center" vertical="center"/>
      <protection locked="0"/>
    </xf>
    <xf numFmtId="190" fontId="29" fillId="0" borderId="18" xfId="0" applyNumberFormat="1" applyFont="1" applyFill="1" applyBorder="1" applyAlignment="1" applyProtection="1">
      <alignment horizontal="left" vertical="center"/>
      <protection locked="0"/>
    </xf>
    <xf numFmtId="0" fontId="29" fillId="0" borderId="18" xfId="0" applyFont="1" applyFill="1" applyBorder="1" applyAlignment="1" applyProtection="1">
      <alignment horizontal="center" vertical="center"/>
      <protection locked="0"/>
    </xf>
    <xf numFmtId="196" fontId="29" fillId="0" borderId="18" xfId="15" applyNumberFormat="1" applyFont="1" applyFill="1" applyBorder="1" applyAlignment="1" applyProtection="1">
      <alignment horizontal="right" vertical="center"/>
      <protection locked="0"/>
    </xf>
    <xf numFmtId="196" fontId="29" fillId="0" borderId="18" xfId="15" applyNumberFormat="1" applyFont="1" applyFill="1" applyBorder="1" applyAlignment="1" applyProtection="1">
      <alignment horizontal="right" vertical="center"/>
      <protection/>
    </xf>
    <xf numFmtId="196" fontId="29" fillId="0" borderId="18" xfId="22" applyNumberFormat="1" applyFont="1" applyFill="1" applyBorder="1" applyAlignment="1" applyProtection="1">
      <alignment horizontal="right" vertical="center"/>
      <protection/>
    </xf>
    <xf numFmtId="193" fontId="29" fillId="0" borderId="18" xfId="22" applyNumberFormat="1" applyFont="1" applyFill="1" applyBorder="1" applyAlignment="1" applyProtection="1">
      <alignment vertical="center"/>
      <protection/>
    </xf>
    <xf numFmtId="192" fontId="29" fillId="0" borderId="18" xfId="22" applyNumberFormat="1" applyFont="1" applyFill="1" applyBorder="1" applyAlignment="1" applyProtection="1">
      <alignment vertical="center"/>
      <protection/>
    </xf>
    <xf numFmtId="193" fontId="29" fillId="0" borderId="19" xfId="0" applyNumberFormat="1" applyFont="1" applyFill="1" applyBorder="1" applyAlignment="1">
      <alignment vertical="center"/>
    </xf>
    <xf numFmtId="1" fontId="21" fillId="0" borderId="0" xfId="0" applyNumberFormat="1" applyFont="1" applyFill="1" applyBorder="1" applyAlignment="1" applyProtection="1">
      <alignment horizontal="right" vertical="center"/>
      <protection/>
    </xf>
    <xf numFmtId="171" fontId="6" fillId="0" borderId="0" xfId="15" applyFont="1" applyFill="1" applyBorder="1" applyAlignment="1" applyProtection="1">
      <alignment vertical="center"/>
      <protection/>
    </xf>
    <xf numFmtId="19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center"/>
      <protection/>
    </xf>
    <xf numFmtId="191" fontId="20" fillId="0" borderId="0" xfId="0" applyNumberFormat="1" applyFont="1" applyFill="1" applyBorder="1" applyAlignment="1" applyProtection="1">
      <alignment horizontal="right" vertical="center"/>
      <protection/>
    </xf>
    <xf numFmtId="188" fontId="11" fillId="0" borderId="0" xfId="0" applyNumberFormat="1" applyFont="1" applyFill="1" applyBorder="1" applyAlignment="1" applyProtection="1">
      <alignment horizontal="right" vertical="center"/>
      <protection/>
    </xf>
    <xf numFmtId="188" fontId="6"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91" fontId="19" fillId="0" borderId="0" xfId="0" applyNumberFormat="1" applyFont="1" applyFill="1" applyBorder="1" applyAlignment="1" applyProtection="1">
      <alignment horizontal="right" vertical="center"/>
      <protection/>
    </xf>
    <xf numFmtId="188" fontId="19"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21" fillId="0" borderId="20"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25" fillId="0" borderId="21" xfId="0" applyFont="1" applyBorder="1" applyAlignment="1" applyProtection="1">
      <alignment horizontal="center" vertical="center"/>
      <protection/>
    </xf>
    <xf numFmtId="191" fontId="18" fillId="0" borderId="22" xfId="0" applyNumberFormat="1" applyFont="1" applyBorder="1" applyAlignment="1" applyProtection="1">
      <alignment horizontal="center" wrapText="1"/>
      <protection/>
    </xf>
    <xf numFmtId="188" fontId="18" fillId="0" borderId="22" xfId="0" applyNumberFormat="1" applyFont="1" applyBorder="1" applyAlignment="1" applyProtection="1">
      <alignment horizontal="center" wrapText="1"/>
      <protection/>
    </xf>
    <xf numFmtId="191" fontId="18" fillId="0" borderId="22" xfId="0" applyNumberFormat="1" applyFont="1" applyFill="1" applyBorder="1" applyAlignment="1" applyProtection="1">
      <alignment horizontal="center" wrapText="1"/>
      <protection/>
    </xf>
    <xf numFmtId="188" fontId="18" fillId="0" borderId="22" xfId="0" applyNumberFormat="1" applyFont="1" applyFill="1" applyBorder="1" applyAlignment="1" applyProtection="1">
      <alignment horizontal="center" wrapText="1"/>
      <protection/>
    </xf>
    <xf numFmtId="193" fontId="18" fillId="0" borderId="22" xfId="0" applyNumberFormat="1" applyFont="1" applyFill="1" applyBorder="1" applyAlignment="1" applyProtection="1">
      <alignment horizontal="center" wrapText="1"/>
      <protection/>
    </xf>
    <xf numFmtId="0" fontId="18" fillId="0" borderId="22" xfId="0" applyFont="1" applyBorder="1" applyAlignment="1" applyProtection="1">
      <alignment horizontal="center" wrapText="1"/>
      <protection/>
    </xf>
    <xf numFmtId="193" fontId="18" fillId="0" borderId="23" xfId="0" applyNumberFormat="1" applyFont="1" applyFill="1" applyBorder="1" applyAlignment="1" applyProtection="1">
      <alignment horizontal="center" wrapText="1"/>
      <protection/>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21" fillId="0" borderId="24" xfId="0" applyFont="1" applyFill="1" applyBorder="1" applyAlignment="1" applyProtection="1">
      <alignment horizontal="right" vertical="center"/>
      <protection/>
    </xf>
    <xf numFmtId="0" fontId="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3" fontId="26" fillId="2" borderId="3" xfId="0" applyNumberFormat="1" applyFont="1" applyFill="1" applyBorder="1" applyAlignment="1" applyProtection="1">
      <alignment horizontal="center" vertical="center"/>
      <protection/>
    </xf>
    <xf numFmtId="0" fontId="26" fillId="2" borderId="3" xfId="0" applyFont="1" applyFill="1" applyBorder="1" applyAlignment="1" applyProtection="1">
      <alignment horizontal="center" vertical="center"/>
      <protection/>
    </xf>
    <xf numFmtId="185" fontId="26" fillId="2" borderId="3" xfId="0" applyNumberFormat="1" applyFont="1" applyFill="1" applyBorder="1" applyAlignment="1" applyProtection="1">
      <alignment horizontal="center" vertical="center"/>
      <protection/>
    </xf>
    <xf numFmtId="188" fontId="26" fillId="2" borderId="3" xfId="0" applyNumberFormat="1" applyFont="1" applyFill="1" applyBorder="1" applyAlignment="1" applyProtection="1">
      <alignment horizontal="center" vertical="center"/>
      <protection/>
    </xf>
    <xf numFmtId="193" fontId="26" fillId="2" borderId="3" xfId="0" applyNumberFormat="1" applyFont="1" applyFill="1" applyBorder="1" applyAlignment="1" applyProtection="1">
      <alignment horizontal="center" vertical="center"/>
      <protection/>
    </xf>
    <xf numFmtId="192" fontId="26" fillId="2" borderId="3" xfId="22" applyNumberFormat="1" applyFont="1" applyFill="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25" fillId="0" borderId="0" xfId="0"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3" fontId="14"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185" fontId="14" fillId="0" borderId="0" xfId="0" applyNumberFormat="1" applyFont="1" applyFill="1" applyBorder="1" applyAlignment="1" applyProtection="1">
      <alignment vertical="center"/>
      <protection/>
    </xf>
    <xf numFmtId="188" fontId="14" fillId="0" borderId="0" xfId="0" applyNumberFormat="1" applyFont="1" applyFill="1" applyBorder="1" applyAlignment="1" applyProtection="1">
      <alignment vertical="center"/>
      <protection/>
    </xf>
    <xf numFmtId="188" fontId="14" fillId="0" borderId="0" xfId="0" applyNumberFormat="1" applyFont="1" applyFill="1" applyBorder="1" applyAlignment="1" applyProtection="1">
      <alignment horizontal="right" vertical="center"/>
      <protection/>
    </xf>
    <xf numFmtId="193" fontId="14" fillId="0" borderId="0" xfId="0" applyNumberFormat="1" applyFont="1" applyFill="1" applyBorder="1" applyAlignment="1" applyProtection="1">
      <alignment vertical="center"/>
      <protection/>
    </xf>
    <xf numFmtId="185" fontId="14" fillId="0" borderId="0" xfId="0" applyNumberFormat="1" applyFont="1" applyFill="1" applyBorder="1" applyAlignment="1" applyProtection="1">
      <alignment horizontal="right" vertical="center"/>
      <protection/>
    </xf>
    <xf numFmtId="192" fontId="14" fillId="0" borderId="0" xfId="22" applyNumberFormat="1" applyFont="1" applyFill="1" applyBorder="1" applyAlignment="1" applyProtection="1">
      <alignment vertical="center"/>
      <protection/>
    </xf>
    <xf numFmtId="188" fontId="14" fillId="0" borderId="0" xfId="0" applyNumberFormat="1"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21" fillId="0" borderId="0" xfId="0" applyFont="1" applyBorder="1" applyAlignment="1" applyProtection="1">
      <alignment horizontal="right" vertical="center"/>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0" fontId="9" fillId="0" borderId="0" xfId="0" applyFont="1" applyBorder="1" applyAlignment="1" applyProtection="1">
      <alignment horizontal="center" vertical="center"/>
      <protection locked="0"/>
    </xf>
    <xf numFmtId="185" fontId="9" fillId="0" borderId="0" xfId="0" applyNumberFormat="1" applyFont="1" applyBorder="1" applyAlignment="1" applyProtection="1">
      <alignment vertical="center"/>
      <protection locked="0"/>
    </xf>
    <xf numFmtId="0" fontId="9" fillId="0" borderId="0" xfId="0" applyFont="1" applyBorder="1" applyAlignment="1" applyProtection="1">
      <alignment vertical="center"/>
      <protection locked="0"/>
    </xf>
    <xf numFmtId="185" fontId="12" fillId="0" borderId="0" xfId="0" applyNumberFormat="1" applyFont="1" applyFill="1" applyBorder="1" applyAlignment="1" applyProtection="1">
      <alignment vertical="center"/>
      <protection locked="0"/>
    </xf>
    <xf numFmtId="193" fontId="9"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3" fillId="0" borderId="0" xfId="0" applyFont="1" applyFill="1" applyBorder="1" applyAlignment="1">
      <alignment horizontal="center" vertical="center"/>
    </xf>
    <xf numFmtId="0" fontId="9" fillId="0" borderId="0" xfId="0"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185" fontId="9" fillId="0" borderId="0" xfId="0" applyNumberFormat="1" applyFont="1" applyAlignment="1" applyProtection="1">
      <alignment vertical="center"/>
      <protection locked="0"/>
    </xf>
    <xf numFmtId="0" fontId="9" fillId="0" borderId="0" xfId="0" applyFont="1" applyAlignment="1" applyProtection="1">
      <alignment vertical="center"/>
      <protection locked="0"/>
    </xf>
    <xf numFmtId="0" fontId="21" fillId="0" borderId="0" xfId="0" applyFont="1" applyAlignment="1" applyProtection="1">
      <alignment horizontal="right" vertical="center"/>
      <protection locked="0"/>
    </xf>
    <xf numFmtId="0" fontId="9" fillId="0" borderId="0" xfId="0" applyFont="1" applyAlignment="1" applyProtection="1">
      <alignment horizontal="left" vertical="center"/>
      <protection locked="0"/>
    </xf>
    <xf numFmtId="185" fontId="12" fillId="0" borderId="0" xfId="0" applyNumberFormat="1" applyFont="1" applyFill="1" applyAlignment="1" applyProtection="1">
      <alignment vertical="center"/>
      <protection locked="0"/>
    </xf>
    <xf numFmtId="0" fontId="7" fillId="0" borderId="0" xfId="0" applyFont="1" applyAlignment="1" applyProtection="1">
      <alignment vertical="center"/>
      <protection locked="0"/>
    </xf>
    <xf numFmtId="193" fontId="9" fillId="0" borderId="0" xfId="0" applyNumberFormat="1" applyFont="1" applyAlignment="1" applyProtection="1">
      <alignment vertical="center"/>
      <protection locked="0"/>
    </xf>
    <xf numFmtId="185" fontId="9" fillId="0" borderId="0" xfId="0" applyNumberFormat="1" applyFont="1" applyAlignment="1" applyProtection="1">
      <alignment horizontal="right" vertical="center"/>
      <protection locked="0"/>
    </xf>
    <xf numFmtId="188" fontId="9" fillId="0" borderId="0" xfId="0" applyNumberFormat="1" applyFont="1" applyAlignment="1" applyProtection="1">
      <alignment vertical="center"/>
      <protection locked="0"/>
    </xf>
    <xf numFmtId="0" fontId="29" fillId="0" borderId="25" xfId="0" applyFont="1" applyFill="1" applyBorder="1" applyAlignment="1">
      <alignment horizontal="left" vertical="center"/>
    </xf>
    <xf numFmtId="190" fontId="29" fillId="0" borderId="6" xfId="0" applyNumberFormat="1" applyFont="1" applyFill="1" applyBorder="1" applyAlignment="1">
      <alignment horizontal="center" vertical="center"/>
    </xf>
    <xf numFmtId="0" fontId="29" fillId="0" borderId="6" xfId="0" applyFont="1" applyFill="1" applyBorder="1" applyAlignment="1">
      <alignment horizontal="left" vertical="center"/>
    </xf>
    <xf numFmtId="0" fontId="29" fillId="0" borderId="6" xfId="0" applyFont="1" applyFill="1" applyBorder="1" applyAlignment="1">
      <alignment horizontal="center" vertical="center"/>
    </xf>
    <xf numFmtId="196" fontId="29" fillId="0" borderId="6" xfId="15" applyNumberFormat="1" applyFont="1" applyFill="1" applyBorder="1" applyAlignment="1">
      <alignment horizontal="right" vertical="center"/>
    </xf>
    <xf numFmtId="196" fontId="29" fillId="0" borderId="6" xfId="15" applyNumberFormat="1" applyFont="1" applyFill="1" applyBorder="1" applyAlignment="1" applyProtection="1">
      <alignment horizontal="right" vertical="center"/>
      <protection/>
    </xf>
    <xf numFmtId="196" fontId="29" fillId="0" borderId="6" xfId="22" applyNumberFormat="1" applyFont="1" applyFill="1" applyBorder="1" applyAlignment="1" applyProtection="1">
      <alignment horizontal="right" vertical="center"/>
      <protection/>
    </xf>
    <xf numFmtId="0" fontId="17" fillId="0" borderId="1" xfId="0" applyFont="1" applyFill="1" applyBorder="1" applyAlignment="1">
      <alignment horizontal="right" vertical="center" wrapText="1"/>
    </xf>
    <xf numFmtId="193" fontId="29" fillId="0" borderId="6" xfId="22" applyNumberFormat="1" applyFont="1" applyFill="1" applyBorder="1" applyAlignment="1" applyProtection="1">
      <alignment vertical="center"/>
      <protection/>
    </xf>
    <xf numFmtId="192" fontId="29" fillId="0" borderId="6" xfId="22" applyNumberFormat="1" applyFont="1" applyFill="1" applyBorder="1" applyAlignment="1" applyProtection="1">
      <alignment vertical="center"/>
      <protection/>
    </xf>
    <xf numFmtId="196" fontId="29" fillId="0" borderId="6" xfId="15" applyNumberFormat="1" applyFont="1" applyFill="1" applyBorder="1" applyAlignment="1" applyProtection="1">
      <alignment horizontal="right" vertical="center"/>
      <protection locked="0"/>
    </xf>
    <xf numFmtId="193" fontId="29" fillId="0" borderId="7" xfId="0" applyNumberFormat="1" applyFont="1" applyFill="1" applyBorder="1" applyAlignment="1">
      <alignment vertical="center"/>
    </xf>
    <xf numFmtId="0" fontId="29" fillId="0" borderId="1" xfId="0" applyFont="1" applyFill="1" applyBorder="1" applyAlignment="1" applyProtection="1">
      <alignment horizontal="left" vertical="center" shrinkToFit="1"/>
      <protection locked="0"/>
    </xf>
    <xf numFmtId="185" fontId="29" fillId="0" borderId="1" xfId="22" applyNumberFormat="1" applyFont="1" applyFill="1" applyBorder="1" applyAlignment="1" applyProtection="1">
      <alignment vertical="center"/>
      <protection/>
    </xf>
    <xf numFmtId="0" fontId="29" fillId="0" borderId="26" xfId="0" applyFont="1" applyFill="1" applyBorder="1" applyAlignment="1" applyProtection="1">
      <alignment vertical="center"/>
      <protection locked="0"/>
    </xf>
    <xf numFmtId="0" fontId="29" fillId="0" borderId="8" xfId="0" applyFont="1" applyFill="1" applyBorder="1" applyAlignment="1">
      <alignment horizontal="left" vertical="center"/>
    </xf>
    <xf numFmtId="0" fontId="29" fillId="0" borderId="8" xfId="0" applyFont="1" applyFill="1" applyBorder="1" applyAlignment="1" applyProtection="1">
      <alignment vertical="center"/>
      <protection locked="0"/>
    </xf>
    <xf numFmtId="190" fontId="29" fillId="0" borderId="14" xfId="0" applyNumberFormat="1" applyFont="1" applyFill="1" applyBorder="1" applyAlignment="1" applyProtection="1">
      <alignment horizontal="center" vertical="center"/>
      <protection locked="0"/>
    </xf>
    <xf numFmtId="0" fontId="29" fillId="0" borderId="14" xfId="0" applyFont="1" applyFill="1" applyBorder="1" applyAlignment="1" applyProtection="1">
      <alignment horizontal="left" vertical="center"/>
      <protection locked="0"/>
    </xf>
    <xf numFmtId="0" fontId="29" fillId="0" borderId="14" xfId="0" applyFont="1" applyFill="1" applyBorder="1" applyAlignment="1" applyProtection="1">
      <alignment horizontal="left" vertical="center" shrinkToFit="1"/>
      <protection locked="0"/>
    </xf>
    <xf numFmtId="0" fontId="29" fillId="0" borderId="14" xfId="0" applyFont="1" applyFill="1" applyBorder="1" applyAlignment="1" applyProtection="1">
      <alignment horizontal="center" vertical="center"/>
      <protection locked="0"/>
    </xf>
    <xf numFmtId="196" fontId="29" fillId="0" borderId="1" xfId="15" applyNumberFormat="1" applyFont="1" applyFill="1" applyBorder="1" applyAlignment="1" applyProtection="1">
      <alignment horizontal="right" vertical="center"/>
      <protection/>
    </xf>
    <xf numFmtId="185" fontId="29" fillId="0" borderId="14" xfId="22" applyNumberFormat="1" applyFont="1" applyFill="1" applyBorder="1" applyAlignment="1" applyProtection="1">
      <alignment vertical="center"/>
      <protection/>
    </xf>
    <xf numFmtId="196" fontId="29" fillId="0" borderId="1" xfId="15" applyNumberFormat="1" applyFont="1" applyFill="1" applyBorder="1" applyAlignment="1" applyProtection="1">
      <alignment horizontal="right" vertical="center"/>
      <protection locked="0"/>
    </xf>
    <xf numFmtId="193" fontId="29" fillId="0" borderId="27" xfId="22" applyNumberFormat="1" applyFont="1" applyFill="1" applyBorder="1" applyAlignment="1" applyProtection="1">
      <alignment vertical="center"/>
      <protection/>
    </xf>
    <xf numFmtId="193" fontId="29" fillId="0" borderId="13" xfId="22" applyNumberFormat="1" applyFont="1" applyFill="1" applyBorder="1" applyAlignment="1" applyProtection="1">
      <alignment vertical="center"/>
      <protection/>
    </xf>
    <xf numFmtId="191" fontId="29" fillId="0" borderId="9" xfId="15" applyNumberFormat="1" applyFont="1" applyFill="1" applyBorder="1" applyAlignment="1">
      <alignment horizontal="right" vertical="center"/>
    </xf>
    <xf numFmtId="191" fontId="29" fillId="0" borderId="1" xfId="15" applyNumberFormat="1" applyFont="1" applyFill="1" applyBorder="1" applyAlignment="1">
      <alignment horizontal="right" vertical="center"/>
    </xf>
    <xf numFmtId="191" fontId="29" fillId="0" borderId="18" xfId="15" applyNumberFormat="1" applyFont="1" applyFill="1" applyBorder="1" applyAlignment="1" applyProtection="1">
      <alignment horizontal="right" vertical="center"/>
      <protection locked="0"/>
    </xf>
    <xf numFmtId="191" fontId="29" fillId="0" borderId="3" xfId="15" applyNumberFormat="1" applyFont="1" applyFill="1" applyBorder="1" applyAlignment="1">
      <alignment horizontal="right" vertical="center"/>
    </xf>
    <xf numFmtId="191" fontId="29" fillId="0" borderId="6" xfId="15" applyNumberFormat="1" applyFont="1" applyFill="1" applyBorder="1" applyAlignment="1">
      <alignment horizontal="right" vertical="center"/>
    </xf>
    <xf numFmtId="191" fontId="29" fillId="0" borderId="1" xfId="15" applyNumberFormat="1" applyFont="1" applyFill="1" applyBorder="1" applyAlignment="1" applyProtection="1">
      <alignment horizontal="right" vertical="center"/>
      <protection locked="0"/>
    </xf>
    <xf numFmtId="191" fontId="29" fillId="0" borderId="1" xfId="0" applyNumberFormat="1" applyFont="1" applyFill="1" applyBorder="1" applyAlignment="1" applyProtection="1">
      <alignment horizontal="right" vertical="center"/>
      <protection/>
    </xf>
    <xf numFmtId="191" fontId="29" fillId="0" borderId="1" xfId="15" applyNumberFormat="1" applyFont="1" applyFill="1" applyBorder="1" applyAlignment="1">
      <alignment horizontal="right" vertical="center"/>
    </xf>
    <xf numFmtId="191" fontId="29" fillId="0" borderId="1" xfId="0" applyNumberFormat="1" applyFont="1" applyFill="1" applyBorder="1" applyAlignment="1" applyProtection="1">
      <alignment horizontal="right" vertical="center"/>
      <protection locked="0"/>
    </xf>
    <xf numFmtId="191" fontId="29" fillId="0" borderId="18" xfId="15" applyNumberFormat="1" applyFont="1" applyFill="1" applyBorder="1" applyAlignment="1" applyProtection="1">
      <alignment horizontal="right" vertical="center"/>
      <protection/>
    </xf>
    <xf numFmtId="191" fontId="29" fillId="0" borderId="3" xfId="15" applyNumberFormat="1" applyFont="1" applyFill="1" applyBorder="1" applyAlignment="1" applyProtection="1">
      <alignment horizontal="right" vertical="center"/>
      <protection/>
    </xf>
    <xf numFmtId="191" fontId="29" fillId="0" borderId="6" xfId="15" applyNumberFormat="1" applyFont="1" applyFill="1" applyBorder="1" applyAlignment="1" applyProtection="1">
      <alignment horizontal="right" vertical="center"/>
      <protection/>
    </xf>
    <xf numFmtId="191" fontId="29" fillId="0" borderId="1" xfId="15" applyNumberFormat="1" applyFont="1" applyFill="1" applyBorder="1" applyAlignment="1" applyProtection="1">
      <alignment horizontal="right" vertical="center"/>
      <protection/>
    </xf>
    <xf numFmtId="191" fontId="29" fillId="0" borderId="1" xfId="15" applyNumberFormat="1" applyFont="1" applyFill="1" applyBorder="1" applyAlignment="1" applyProtection="1">
      <alignment horizontal="right" vertical="center"/>
      <protection/>
    </xf>
    <xf numFmtId="191" fontId="29" fillId="0" borderId="1" xfId="0" applyNumberFormat="1" applyFont="1" applyFill="1" applyBorder="1" applyAlignment="1">
      <alignment horizontal="right" vertical="center"/>
    </xf>
    <xf numFmtId="191" fontId="29" fillId="0" borderId="3" xfId="0" applyNumberFormat="1" applyFont="1" applyFill="1" applyBorder="1" applyAlignment="1">
      <alignment horizontal="right" vertical="center"/>
    </xf>
    <xf numFmtId="191" fontId="29" fillId="0" borderId="6" xfId="0" applyNumberFormat="1" applyFont="1" applyFill="1" applyBorder="1" applyAlignment="1">
      <alignment horizontal="right" vertical="center"/>
    </xf>
    <xf numFmtId="191" fontId="29" fillId="0" borderId="1" xfId="0" applyNumberFormat="1" applyFont="1" applyFill="1" applyBorder="1" applyAlignment="1">
      <alignment horizontal="right" vertical="center"/>
    </xf>
    <xf numFmtId="191" fontId="18" fillId="0" borderId="6" xfId="0" applyNumberFormat="1" applyFont="1" applyFill="1" applyBorder="1" applyAlignment="1" applyProtection="1">
      <alignment horizontal="right" vertical="center" wrapText="1"/>
      <protection/>
    </xf>
    <xf numFmtId="191" fontId="29" fillId="0" borderId="14" xfId="15" applyNumberFormat="1" applyFont="1" applyFill="1" applyBorder="1" applyAlignment="1" applyProtection="1">
      <alignment horizontal="right" vertical="center"/>
      <protection locked="0"/>
    </xf>
    <xf numFmtId="191" fontId="28" fillId="2" borderId="3" xfId="0" applyNumberFormat="1" applyFont="1" applyFill="1" applyBorder="1" applyAlignment="1" applyProtection="1">
      <alignment horizontal="right" vertical="center"/>
      <protection/>
    </xf>
    <xf numFmtId="191" fontId="29" fillId="0" borderId="14" xfId="15" applyNumberFormat="1" applyFont="1" applyFill="1" applyBorder="1" applyAlignment="1" applyProtection="1">
      <alignment horizontal="right" vertical="center"/>
      <protection/>
    </xf>
    <xf numFmtId="191" fontId="26" fillId="2" borderId="3" xfId="0" applyNumberFormat="1" applyFont="1" applyFill="1" applyBorder="1" applyAlignment="1" applyProtection="1">
      <alignment horizontal="right" vertical="center"/>
      <protection/>
    </xf>
    <xf numFmtId="191" fontId="12" fillId="0" borderId="1" xfId="0" applyNumberFormat="1" applyFont="1" applyFill="1" applyBorder="1" applyAlignment="1" applyProtection="1">
      <alignment horizontal="right" vertical="center"/>
      <protection locked="0"/>
    </xf>
    <xf numFmtId="191" fontId="6" fillId="0" borderId="1" xfId="0" applyNumberFormat="1" applyFont="1" applyFill="1" applyBorder="1" applyAlignment="1" applyProtection="1">
      <alignment horizontal="right" vertical="center"/>
      <protection locked="0"/>
    </xf>
    <xf numFmtId="196" fontId="11" fillId="0" borderId="1" xfId="0" applyNumberFormat="1" applyFont="1" applyFill="1" applyBorder="1" applyAlignment="1" applyProtection="1">
      <alignment horizontal="right" vertical="center"/>
      <protection/>
    </xf>
    <xf numFmtId="196" fontId="28" fillId="2" borderId="3" xfId="0" applyNumberFormat="1" applyFont="1" applyFill="1" applyBorder="1" applyAlignment="1" applyProtection="1">
      <alignment horizontal="right" vertical="center"/>
      <protection/>
    </xf>
    <xf numFmtId="196" fontId="14" fillId="0" borderId="1" xfId="0" applyNumberFormat="1" applyFont="1" applyFill="1" applyBorder="1" applyAlignment="1" applyProtection="1">
      <alignment horizontal="right" vertical="center"/>
      <protection/>
    </xf>
    <xf numFmtId="196" fontId="9" fillId="0" borderId="1" xfId="0" applyNumberFormat="1" applyFont="1" applyFill="1" applyBorder="1" applyAlignment="1" applyProtection="1">
      <alignment horizontal="right" vertical="center"/>
      <protection locked="0"/>
    </xf>
    <xf numFmtId="196" fontId="6" fillId="0" borderId="1" xfId="0" applyNumberFormat="1" applyFont="1" applyFill="1" applyBorder="1" applyAlignment="1" applyProtection="1">
      <alignment horizontal="right" vertical="center"/>
      <protection/>
    </xf>
    <xf numFmtId="196" fontId="19" fillId="0" borderId="1" xfId="0" applyNumberFormat="1" applyFont="1" applyFill="1" applyBorder="1" applyAlignment="1" applyProtection="1">
      <alignment horizontal="right" vertical="center"/>
      <protection/>
    </xf>
    <xf numFmtId="196" fontId="11" fillId="0" borderId="1" xfId="0" applyNumberFormat="1" applyFont="1" applyFill="1" applyBorder="1" applyAlignment="1" applyProtection="1">
      <alignment horizontal="right" vertical="center"/>
      <protection locked="0"/>
    </xf>
    <xf numFmtId="196" fontId="26" fillId="2" borderId="3" xfId="0" applyNumberFormat="1" applyFont="1" applyFill="1" applyBorder="1" applyAlignment="1" applyProtection="1">
      <alignment horizontal="right" vertical="center"/>
      <protection/>
    </xf>
    <xf numFmtId="196" fontId="12" fillId="0" borderId="1" xfId="0" applyNumberFormat="1" applyFont="1" applyFill="1" applyBorder="1" applyAlignment="1" applyProtection="1">
      <alignment horizontal="right" vertical="center"/>
      <protection locked="0"/>
    </xf>
    <xf numFmtId="196" fontId="6" fillId="0" borderId="1" xfId="0" applyNumberFormat="1" applyFont="1" applyFill="1" applyBorder="1" applyAlignment="1" applyProtection="1">
      <alignment horizontal="right" vertical="center"/>
      <protection locked="0"/>
    </xf>
    <xf numFmtId="196" fontId="18" fillId="0" borderId="6" xfId="0" applyNumberFormat="1" applyFont="1" applyFill="1" applyBorder="1" applyAlignment="1" applyProtection="1">
      <alignment horizontal="right" vertical="center" wrapText="1"/>
      <protection/>
    </xf>
    <xf numFmtId="196" fontId="29" fillId="0" borderId="14" xfId="15" applyNumberFormat="1" applyFont="1" applyFill="1" applyBorder="1" applyAlignment="1" applyProtection="1">
      <alignment horizontal="right" vertical="center"/>
      <protection locked="0"/>
    </xf>
    <xf numFmtId="196" fontId="29" fillId="0" borderId="14" xfId="15" applyNumberFormat="1" applyFont="1" applyFill="1" applyBorder="1" applyAlignment="1" applyProtection="1">
      <alignment horizontal="right" vertical="center"/>
      <protection/>
    </xf>
    <xf numFmtId="196" fontId="29" fillId="0" borderId="14" xfId="0" applyNumberFormat="1" applyFont="1" applyFill="1" applyBorder="1" applyAlignment="1">
      <alignment horizontal="right" vertical="center"/>
    </xf>
    <xf numFmtId="0" fontId="13" fillId="0" borderId="1" xfId="0" applyFont="1" applyFill="1" applyBorder="1" applyAlignment="1" applyProtection="1">
      <alignment horizontal="left" vertical="center"/>
      <protection locked="0"/>
    </xf>
    <xf numFmtId="0" fontId="13" fillId="0" borderId="1" xfId="0" applyFont="1" applyFill="1" applyBorder="1" applyAlignment="1">
      <alignment horizontal="left" vertical="center"/>
    </xf>
    <xf numFmtId="0" fontId="28" fillId="2" borderId="24" xfId="0" applyFont="1" applyFill="1" applyBorder="1" applyAlignment="1">
      <alignment horizontal="center" vertical="center"/>
    </xf>
    <xf numFmtId="0" fontId="28" fillId="2" borderId="28" xfId="0" applyFont="1" applyFill="1" applyBorder="1" applyAlignment="1">
      <alignment horizontal="center" vertical="center"/>
    </xf>
    <xf numFmtId="0" fontId="28" fillId="2" borderId="29" xfId="0" applyFont="1" applyFill="1" applyBorder="1" applyAlignment="1">
      <alignment horizontal="center" vertical="center"/>
    </xf>
    <xf numFmtId="0" fontId="17" fillId="0" borderId="1" xfId="0" applyNumberFormat="1" applyFont="1" applyFill="1" applyBorder="1" applyAlignment="1" applyProtection="1">
      <alignment horizontal="right" vertical="center" wrapText="1"/>
      <protection locked="0"/>
    </xf>
    <xf numFmtId="0" fontId="0" fillId="0" borderId="1" xfId="0" applyFill="1" applyBorder="1" applyAlignment="1">
      <alignment horizontal="right" vertical="center" wrapText="1"/>
    </xf>
    <xf numFmtId="193" fontId="10" fillId="0" borderId="1" xfId="0" applyNumberFormat="1" applyFont="1" applyFill="1" applyBorder="1" applyAlignment="1" applyProtection="1">
      <alignment horizontal="right" vertical="center" wrapText="1"/>
      <protection locked="0"/>
    </xf>
    <xf numFmtId="0" fontId="27" fillId="2" borderId="1" xfId="0" applyFont="1" applyFill="1" applyBorder="1" applyAlignment="1" applyProtection="1">
      <alignment horizontal="center" vertical="center"/>
      <protection/>
    </xf>
    <xf numFmtId="0" fontId="0" fillId="2" borderId="6" xfId="0" applyFill="1" applyBorder="1" applyAlignment="1">
      <alignment/>
    </xf>
    <xf numFmtId="185" fontId="18" fillId="0" borderId="9" xfId="0" applyNumberFormat="1" applyFont="1" applyFill="1" applyBorder="1" applyAlignment="1" applyProtection="1">
      <alignment horizontal="center" vertical="center" wrapText="1"/>
      <protection/>
    </xf>
    <xf numFmtId="0" fontId="18" fillId="0" borderId="9" xfId="0" applyFont="1" applyFill="1" applyBorder="1" applyAlignment="1" applyProtection="1">
      <alignment horizontal="center" vertical="center" wrapText="1"/>
      <protection/>
    </xf>
    <xf numFmtId="0" fontId="18" fillId="0" borderId="6" xfId="0" applyFont="1" applyFill="1" applyBorder="1" applyAlignment="1" applyProtection="1">
      <alignment horizontal="center" vertical="center" wrapText="1"/>
      <protection/>
    </xf>
    <xf numFmtId="193" fontId="18" fillId="0" borderId="9" xfId="0" applyNumberFormat="1" applyFont="1" applyFill="1" applyBorder="1" applyAlignment="1" applyProtection="1">
      <alignment horizontal="center" vertical="center" wrapText="1"/>
      <protection/>
    </xf>
    <xf numFmtId="193" fontId="18" fillId="0" borderId="12" xfId="0" applyNumberFormat="1" applyFont="1" applyFill="1" applyBorder="1" applyAlignment="1" applyProtection="1">
      <alignment horizontal="center" vertical="center" wrapText="1"/>
      <protection/>
    </xf>
    <xf numFmtId="171" fontId="18" fillId="0" borderId="10" xfId="15" applyFont="1" applyFill="1" applyBorder="1" applyAlignment="1" applyProtection="1">
      <alignment horizontal="center" vertical="center"/>
      <protection/>
    </xf>
    <xf numFmtId="171" fontId="18" fillId="0" borderId="25" xfId="15" applyFont="1" applyFill="1" applyBorder="1" applyAlignment="1" applyProtection="1">
      <alignment horizontal="center" vertical="center"/>
      <protection/>
    </xf>
    <xf numFmtId="190" fontId="18" fillId="0" borderId="9" xfId="0" applyNumberFormat="1" applyFont="1" applyFill="1" applyBorder="1" applyAlignment="1" applyProtection="1">
      <alignment horizontal="center" vertical="center" wrapText="1"/>
      <protection/>
    </xf>
    <xf numFmtId="190" fontId="18" fillId="0" borderId="6" xfId="0" applyNumberFormat="1" applyFont="1" applyFill="1" applyBorder="1" applyAlignment="1" applyProtection="1">
      <alignment horizontal="center" vertical="center" wrapText="1"/>
      <protection/>
    </xf>
    <xf numFmtId="0" fontId="18" fillId="0" borderId="6" xfId="0" applyFont="1" applyFill="1" applyBorder="1" applyAlignment="1" applyProtection="1">
      <alignment horizontal="center" vertical="center"/>
      <protection/>
    </xf>
    <xf numFmtId="0" fontId="35" fillId="2" borderId="0" xfId="0" applyFont="1" applyFill="1" applyBorder="1" applyAlignment="1" applyProtection="1">
      <alignment horizontal="center" vertical="center"/>
      <protection/>
    </xf>
    <xf numFmtId="0" fontId="0" fillId="0" borderId="0" xfId="0" applyAlignment="1">
      <alignment/>
    </xf>
    <xf numFmtId="171" fontId="18" fillId="0" borderId="30" xfId="15" applyFont="1" applyFill="1" applyBorder="1" applyAlignment="1" applyProtection="1">
      <alignment horizontal="center" vertical="center"/>
      <protection/>
    </xf>
    <xf numFmtId="171" fontId="18" fillId="0" borderId="31" xfId="15" applyFont="1" applyFill="1" applyBorder="1" applyAlignment="1" applyProtection="1">
      <alignment horizontal="center" vertical="center"/>
      <protection/>
    </xf>
    <xf numFmtId="190" fontId="18" fillId="0" borderId="32" xfId="0" applyNumberFormat="1" applyFont="1" applyFill="1" applyBorder="1" applyAlignment="1" applyProtection="1">
      <alignment horizontal="center" vertical="center" wrapText="1"/>
      <protection/>
    </xf>
    <xf numFmtId="190" fontId="18" fillId="0" borderId="22" xfId="0" applyNumberFormat="1" applyFont="1" applyFill="1" applyBorder="1" applyAlignment="1" applyProtection="1">
      <alignment horizontal="center" vertical="center" wrapText="1"/>
      <protection/>
    </xf>
    <xf numFmtId="0" fontId="18" fillId="0" borderId="32" xfId="0" applyFont="1" applyFill="1" applyBorder="1" applyAlignment="1" applyProtection="1">
      <alignment horizontal="center" vertical="center" wrapText="1"/>
      <protection/>
    </xf>
    <xf numFmtId="0" fontId="18" fillId="0" borderId="22"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wrapText="1"/>
      <protection/>
    </xf>
    <xf numFmtId="185" fontId="18" fillId="0" borderId="32" xfId="0" applyNumberFormat="1" applyFont="1" applyFill="1" applyBorder="1" applyAlignment="1" applyProtection="1">
      <alignment horizontal="center" vertical="center" wrapText="1"/>
      <protection/>
    </xf>
    <xf numFmtId="193" fontId="18" fillId="0" borderId="32" xfId="0" applyNumberFormat="1" applyFont="1" applyFill="1" applyBorder="1" applyAlignment="1" applyProtection="1">
      <alignment horizontal="center" vertical="center" wrapText="1"/>
      <protection/>
    </xf>
    <xf numFmtId="193" fontId="18" fillId="0" borderId="33"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7" fillId="0" borderId="0" xfId="0" applyFont="1" applyAlignment="1">
      <alignment horizontal="right" vertical="center" wrapText="1"/>
    </xf>
    <xf numFmtId="0" fontId="26" fillId="2" borderId="3" xfId="0" applyFont="1" applyFill="1" applyBorder="1" applyAlignment="1">
      <alignment horizontal="center" vertical="center"/>
    </xf>
    <xf numFmtId="0" fontId="26" fillId="2" borderId="3" xfId="0" applyFont="1" applyFill="1" applyBorder="1" applyAlignment="1">
      <alignment horizontal="right" vertical="center"/>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193" fontId="10" fillId="0" borderId="0" xfId="0" applyNumberFormat="1" applyFont="1" applyBorder="1" applyAlignment="1" applyProtection="1">
      <alignment horizontal="right" vertical="center"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1-7Şubat,200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20135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Box 2"/>
        <xdr:cNvSpPr txBox="1">
          <a:spLocks noChangeArrowheads="1"/>
        </xdr:cNvSpPr>
      </xdr:nvSpPr>
      <xdr:spPr>
        <a:xfrm>
          <a:off x="17297400" y="0"/>
          <a:ext cx="28098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Box 5"/>
        <xdr:cNvSpPr txBox="1">
          <a:spLocks noChangeArrowheads="1"/>
        </xdr:cNvSpPr>
      </xdr:nvSpPr>
      <xdr:spPr>
        <a:xfrm>
          <a:off x="19050" y="38100"/>
          <a:ext cx="20116800" cy="1095375"/>
        </a:xfrm>
        <a:prstGeom prst="rect">
          <a:avLst/>
        </a:prstGeom>
        <a:solidFill>
          <a:srgbClr val="99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Box 6"/>
        <xdr:cNvSpPr txBox="1">
          <a:spLocks noChangeArrowheads="1"/>
        </xdr:cNvSpPr>
      </xdr:nvSpPr>
      <xdr:spPr>
        <a:xfrm>
          <a:off x="17164050" y="419100"/>
          <a:ext cx="2800350" cy="685800"/>
        </a:xfrm>
        <a:prstGeom prst="rect">
          <a:avLst/>
        </a:prstGeom>
        <a:solidFill>
          <a:srgbClr val="99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50
12-14 DEC' 2008</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25730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7705725" y="0"/>
          <a:ext cx="26860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3"/>
        <xdr:cNvSpPr txBox="1">
          <a:spLocks noChangeArrowheads="1"/>
        </xdr:cNvSpPr>
      </xdr:nvSpPr>
      <xdr:spPr>
        <a:xfrm>
          <a:off x="0" y="0"/>
          <a:ext cx="99155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Box 4"/>
        <xdr:cNvSpPr txBox="1">
          <a:spLocks noChangeArrowheads="1"/>
        </xdr:cNvSpPr>
      </xdr:nvSpPr>
      <xdr:spPr>
        <a:xfrm>
          <a:off x="7572375" y="0"/>
          <a:ext cx="22955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Box 5"/>
        <xdr:cNvSpPr txBox="1">
          <a:spLocks noChangeArrowheads="1"/>
        </xdr:cNvSpPr>
      </xdr:nvSpPr>
      <xdr:spPr>
        <a:xfrm>
          <a:off x="19050" y="38100"/>
          <a:ext cx="9906000" cy="94297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Box 6"/>
        <xdr:cNvSpPr txBox="1">
          <a:spLocks noChangeArrowheads="1"/>
        </xdr:cNvSpPr>
      </xdr:nvSpPr>
      <xdr:spPr>
        <a:xfrm>
          <a:off x="7915275" y="409575"/>
          <a:ext cx="1857375"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7"/>
        <xdr:cNvSpPr txBox="1">
          <a:spLocks noChangeArrowheads="1"/>
        </xdr:cNvSpPr>
      </xdr:nvSpPr>
      <xdr:spPr>
        <a:xfrm>
          <a:off x="0" y="0"/>
          <a:ext cx="99155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Box 8"/>
        <xdr:cNvSpPr txBox="1">
          <a:spLocks noChangeArrowheads="1"/>
        </xdr:cNvSpPr>
      </xdr:nvSpPr>
      <xdr:spPr>
        <a:xfrm>
          <a:off x="7572375" y="0"/>
          <a:ext cx="22955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Box 9"/>
        <xdr:cNvSpPr txBox="1">
          <a:spLocks noChangeArrowheads="1"/>
        </xdr:cNvSpPr>
      </xdr:nvSpPr>
      <xdr:spPr>
        <a:xfrm>
          <a:off x="19050" y="38100"/>
          <a:ext cx="9906000" cy="1038225"/>
        </a:xfrm>
        <a:prstGeom prst="rect">
          <a:avLst/>
        </a:prstGeom>
        <a:solidFill>
          <a:srgbClr val="993366"/>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Box 10"/>
        <xdr:cNvSpPr txBox="1">
          <a:spLocks noChangeArrowheads="1"/>
        </xdr:cNvSpPr>
      </xdr:nvSpPr>
      <xdr:spPr>
        <a:xfrm>
          <a:off x="7962900" y="390525"/>
          <a:ext cx="1847850" cy="647700"/>
        </a:xfrm>
        <a:prstGeom prst="rect">
          <a:avLst/>
        </a:prstGeom>
        <a:noFill/>
        <a:ln w="9525" cmpd="sng">
          <a:noFill/>
        </a:ln>
      </xdr:spPr>
      <xdr:txBody>
        <a:bodyPr vertOverflow="clip" wrap="square"/>
        <a:p>
          <a:pPr algn="r">
            <a:defRPr/>
          </a:pPr>
          <a:r>
            <a:rPr lang="en-US" cap="none" sz="1200" b="0" i="0" u="none" baseline="0">
              <a:solidFill>
                <a:srgbClr val="FFFFFF"/>
              </a:solidFill>
            </a:rPr>
            <a:t>
WEEKEND:  50
12-14 DEC'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60"/>
  <sheetViews>
    <sheetView tabSelected="1" zoomScale="58" zoomScaleNormal="58" workbookViewId="0" topLeftCell="A1">
      <selection activeCell="V15" sqref="V15"/>
    </sheetView>
  </sheetViews>
  <sheetFormatPr defaultColWidth="9.140625" defaultRowHeight="12.75"/>
  <cols>
    <col min="1" max="1" width="3.8515625" style="35" bestFit="1" customWidth="1"/>
    <col min="2" max="2" width="46.140625" style="36" bestFit="1" customWidth="1"/>
    <col min="3" max="3" width="9.7109375" style="37" customWidth="1"/>
    <col min="4" max="4" width="13.8515625" style="21" bestFit="1" customWidth="1"/>
    <col min="5" max="5" width="21.7109375" style="21" bestFit="1" customWidth="1"/>
    <col min="6" max="6" width="6.8515625" style="38" customWidth="1"/>
    <col min="7" max="7" width="8.421875" style="38" customWidth="1"/>
    <col min="8" max="8" width="10.421875" style="38" customWidth="1"/>
    <col min="9" max="9" width="15.00390625" style="43" bestFit="1" customWidth="1"/>
    <col min="10" max="10" width="10.28125" style="240" bestFit="1" customWidth="1"/>
    <col min="11" max="11" width="15.00390625" style="43" bestFit="1" customWidth="1"/>
    <col min="12" max="12" width="10.28125" style="240" bestFit="1" customWidth="1"/>
    <col min="13" max="13" width="15.00390625" style="43" bestFit="1" customWidth="1"/>
    <col min="14" max="14" width="10.28125" style="240" bestFit="1" customWidth="1"/>
    <col min="15" max="15" width="16.57421875" style="235" bestFit="1" customWidth="1"/>
    <col min="16" max="16" width="11.140625" style="245" bestFit="1" customWidth="1"/>
    <col min="17" max="17" width="10.28125" style="240" customWidth="1"/>
    <col min="18" max="18" width="8.28125" style="39" bestFit="1" customWidth="1"/>
    <col min="19" max="19" width="14.28125" style="43" bestFit="1" customWidth="1"/>
    <col min="20" max="20" width="10.00390625" style="53" customWidth="1"/>
    <col min="21" max="21" width="15.421875" style="43" bestFit="1" customWidth="1"/>
    <col min="22" max="22" width="11.7109375" style="240" bestFit="1" customWidth="1"/>
    <col min="23" max="23" width="7.421875" style="39"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237"/>
      <c r="K1" s="13"/>
      <c r="L1" s="241"/>
      <c r="M1" s="14"/>
      <c r="N1" s="242"/>
      <c r="O1" s="15"/>
      <c r="P1" s="243"/>
      <c r="Q1" s="246"/>
      <c r="R1" s="16"/>
      <c r="S1" s="236"/>
      <c r="T1" s="51"/>
      <c r="U1" s="236"/>
      <c r="V1" s="246"/>
      <c r="W1" s="16"/>
    </row>
    <row r="2" spans="1:23" s="18" customFormat="1" ht="27.75" thickBot="1">
      <c r="A2" s="259" t="s">
        <v>18</v>
      </c>
      <c r="B2" s="260"/>
      <c r="C2" s="260"/>
      <c r="D2" s="260"/>
      <c r="E2" s="260"/>
      <c r="F2" s="260"/>
      <c r="G2" s="260"/>
      <c r="H2" s="260"/>
      <c r="I2" s="260"/>
      <c r="J2" s="260"/>
      <c r="K2" s="260"/>
      <c r="L2" s="260"/>
      <c r="M2" s="260"/>
      <c r="N2" s="260"/>
      <c r="O2" s="260"/>
      <c r="P2" s="260"/>
      <c r="Q2" s="260"/>
      <c r="R2" s="260"/>
      <c r="S2" s="260"/>
      <c r="T2" s="260"/>
      <c r="U2" s="260"/>
      <c r="V2" s="260"/>
      <c r="W2" s="260"/>
    </row>
    <row r="3" spans="1:24" s="19" customFormat="1" ht="20.25" customHeight="1">
      <c r="A3" s="46"/>
      <c r="B3" s="266" t="s">
        <v>19</v>
      </c>
      <c r="C3" s="268" t="s">
        <v>25</v>
      </c>
      <c r="D3" s="262" t="s">
        <v>7</v>
      </c>
      <c r="E3" s="262" t="s">
        <v>4</v>
      </c>
      <c r="F3" s="262" t="s">
        <v>26</v>
      </c>
      <c r="G3" s="262" t="s">
        <v>27</v>
      </c>
      <c r="H3" s="262" t="s">
        <v>28</v>
      </c>
      <c r="I3" s="261" t="s">
        <v>8</v>
      </c>
      <c r="J3" s="261"/>
      <c r="K3" s="261" t="s">
        <v>9</v>
      </c>
      <c r="L3" s="261"/>
      <c r="M3" s="261" t="s">
        <v>10</v>
      </c>
      <c r="N3" s="261"/>
      <c r="O3" s="264" t="s">
        <v>29</v>
      </c>
      <c r="P3" s="264"/>
      <c r="Q3" s="264"/>
      <c r="R3" s="264"/>
      <c r="S3" s="261" t="s">
        <v>6</v>
      </c>
      <c r="T3" s="261"/>
      <c r="U3" s="264" t="s">
        <v>20</v>
      </c>
      <c r="V3" s="264"/>
      <c r="W3" s="265"/>
      <c r="X3" s="44"/>
    </row>
    <row r="4" spans="1:24" s="19" customFormat="1" ht="52.5" customHeight="1" thickBot="1">
      <c r="A4" s="47"/>
      <c r="B4" s="267"/>
      <c r="C4" s="269"/>
      <c r="D4" s="270"/>
      <c r="E4" s="270"/>
      <c r="F4" s="263"/>
      <c r="G4" s="263"/>
      <c r="H4" s="263"/>
      <c r="I4" s="230" t="s">
        <v>13</v>
      </c>
      <c r="J4" s="247" t="s">
        <v>12</v>
      </c>
      <c r="K4" s="230" t="s">
        <v>13</v>
      </c>
      <c r="L4" s="247" t="s">
        <v>12</v>
      </c>
      <c r="M4" s="230" t="s">
        <v>13</v>
      </c>
      <c r="N4" s="247" t="s">
        <v>12</v>
      </c>
      <c r="O4" s="230" t="s">
        <v>13</v>
      </c>
      <c r="P4" s="247" t="s">
        <v>12</v>
      </c>
      <c r="Q4" s="247" t="s">
        <v>21</v>
      </c>
      <c r="R4" s="49" t="s">
        <v>22</v>
      </c>
      <c r="S4" s="230" t="s">
        <v>13</v>
      </c>
      <c r="T4" s="52" t="s">
        <v>11</v>
      </c>
      <c r="U4" s="230" t="s">
        <v>13</v>
      </c>
      <c r="V4" s="247" t="s">
        <v>12</v>
      </c>
      <c r="W4" s="50" t="s">
        <v>22</v>
      </c>
      <c r="X4" s="44"/>
    </row>
    <row r="5" spans="1:24" s="19" customFormat="1" ht="15" customHeight="1">
      <c r="A5" s="2">
        <v>1</v>
      </c>
      <c r="B5" s="61" t="s">
        <v>58</v>
      </c>
      <c r="C5" s="58">
        <v>39787</v>
      </c>
      <c r="D5" s="59" t="s">
        <v>5</v>
      </c>
      <c r="E5" s="59" t="s">
        <v>24</v>
      </c>
      <c r="F5" s="60">
        <v>406</v>
      </c>
      <c r="G5" s="60">
        <v>600</v>
      </c>
      <c r="H5" s="60">
        <v>2</v>
      </c>
      <c r="I5" s="212">
        <v>1843274</v>
      </c>
      <c r="J5" s="83">
        <v>221018</v>
      </c>
      <c r="K5" s="212">
        <v>1540525</v>
      </c>
      <c r="L5" s="83">
        <v>180767</v>
      </c>
      <c r="M5" s="212">
        <v>1379074</v>
      </c>
      <c r="N5" s="83">
        <v>162693</v>
      </c>
      <c r="O5" s="212">
        <f>+M5+K5+I5</f>
        <v>4762873</v>
      </c>
      <c r="P5" s="83">
        <f>+N5+L5+J5</f>
        <v>564478</v>
      </c>
      <c r="Q5" s="84">
        <f aca="true" t="shared" si="0" ref="Q5:Q42">IF(O5&lt;&gt;0,P5/G5,"")</f>
        <v>940.7966666666666</v>
      </c>
      <c r="R5" s="85">
        <f aca="true" t="shared" si="1" ref="R5:R42">IF(O5&lt;&gt;0,O5/P5,"")</f>
        <v>8.437659217896888</v>
      </c>
      <c r="S5" s="212">
        <v>7114043</v>
      </c>
      <c r="T5" s="86">
        <f aca="true" t="shared" si="2" ref="T5:T42">IF(S5&lt;&gt;0,-(S5-O5)/S5,"")</f>
        <v>-0.33049701836213247</v>
      </c>
      <c r="U5" s="212">
        <v>22028022</v>
      </c>
      <c r="V5" s="83">
        <v>2611425</v>
      </c>
      <c r="W5" s="87">
        <f aca="true" t="shared" si="3" ref="W5:W13">U5/V5</f>
        <v>8.43524971998047</v>
      </c>
      <c r="X5" s="44"/>
    </row>
    <row r="6" spans="1:24" s="19" customFormat="1" ht="15" customHeight="1">
      <c r="A6" s="2">
        <v>2</v>
      </c>
      <c r="B6" s="57" t="s">
        <v>14</v>
      </c>
      <c r="C6" s="54">
        <v>39787</v>
      </c>
      <c r="D6" s="55" t="s">
        <v>31</v>
      </c>
      <c r="E6" s="55" t="s">
        <v>15</v>
      </c>
      <c r="F6" s="56">
        <v>241</v>
      </c>
      <c r="G6" s="56">
        <v>339</v>
      </c>
      <c r="H6" s="56">
        <v>2</v>
      </c>
      <c r="I6" s="213">
        <v>1120236.5</v>
      </c>
      <c r="J6" s="68">
        <v>141112</v>
      </c>
      <c r="K6" s="213">
        <v>1012980</v>
      </c>
      <c r="L6" s="68">
        <v>122967</v>
      </c>
      <c r="M6" s="213">
        <v>951712.5</v>
      </c>
      <c r="N6" s="68">
        <v>116318</v>
      </c>
      <c r="O6" s="213">
        <f>I6+K6+M6</f>
        <v>3084929</v>
      </c>
      <c r="P6" s="68">
        <v>380397</v>
      </c>
      <c r="Q6" s="70">
        <f t="shared" si="0"/>
        <v>1122.1150442477876</v>
      </c>
      <c r="R6" s="72">
        <f t="shared" si="1"/>
        <v>8.109761643756391</v>
      </c>
      <c r="S6" s="226"/>
      <c r="T6" s="73">
        <f t="shared" si="2"/>
      </c>
      <c r="U6" s="226">
        <v>12365897</v>
      </c>
      <c r="V6" s="71">
        <v>1528273</v>
      </c>
      <c r="W6" s="88">
        <f t="shared" si="3"/>
        <v>8.09141887607777</v>
      </c>
      <c r="X6" s="44"/>
    </row>
    <row r="7" spans="1:24" s="20" customFormat="1" ht="15" customHeight="1">
      <c r="A7" s="48">
        <v>3</v>
      </c>
      <c r="B7" s="105" t="s">
        <v>59</v>
      </c>
      <c r="C7" s="106">
        <v>39759</v>
      </c>
      <c r="D7" s="107" t="s">
        <v>60</v>
      </c>
      <c r="E7" s="107" t="s">
        <v>61</v>
      </c>
      <c r="F7" s="108">
        <v>103</v>
      </c>
      <c r="G7" s="108">
        <v>103</v>
      </c>
      <c r="H7" s="108">
        <v>6</v>
      </c>
      <c r="I7" s="214">
        <v>301601.5</v>
      </c>
      <c r="J7" s="109">
        <v>31493</v>
      </c>
      <c r="K7" s="214">
        <v>328775</v>
      </c>
      <c r="L7" s="109">
        <v>33965</v>
      </c>
      <c r="M7" s="214">
        <v>314752</v>
      </c>
      <c r="N7" s="109">
        <v>32746</v>
      </c>
      <c r="O7" s="221">
        <f>+I7+K7+M7</f>
        <v>945128.5</v>
      </c>
      <c r="P7" s="110">
        <f>+J7+L7+N7</f>
        <v>98204</v>
      </c>
      <c r="Q7" s="111">
        <f t="shared" si="0"/>
        <v>953.4368932038835</v>
      </c>
      <c r="R7" s="112">
        <f t="shared" si="1"/>
        <v>9.624134454808358</v>
      </c>
      <c r="S7" s="214">
        <v>665349</v>
      </c>
      <c r="T7" s="113">
        <f t="shared" si="2"/>
        <v>0.42050036897928755</v>
      </c>
      <c r="U7" s="214">
        <v>11648985</v>
      </c>
      <c r="V7" s="109">
        <v>1282852</v>
      </c>
      <c r="W7" s="114">
        <f t="shared" si="3"/>
        <v>9.080536959836365</v>
      </c>
      <c r="X7" s="45"/>
    </row>
    <row r="8" spans="1:24" s="20" customFormat="1" ht="15" customHeight="1">
      <c r="A8" s="62">
        <v>4</v>
      </c>
      <c r="B8" s="94" t="s">
        <v>62</v>
      </c>
      <c r="C8" s="95">
        <v>39794</v>
      </c>
      <c r="D8" s="96" t="s">
        <v>40</v>
      </c>
      <c r="E8" s="96" t="s">
        <v>52</v>
      </c>
      <c r="F8" s="97">
        <v>100</v>
      </c>
      <c r="G8" s="97">
        <v>100</v>
      </c>
      <c r="H8" s="97">
        <v>1</v>
      </c>
      <c r="I8" s="215">
        <v>320512</v>
      </c>
      <c r="J8" s="98">
        <v>29969</v>
      </c>
      <c r="K8" s="215">
        <v>285804</v>
      </c>
      <c r="L8" s="98">
        <v>26500</v>
      </c>
      <c r="M8" s="215">
        <v>233940.5</v>
      </c>
      <c r="N8" s="98">
        <v>21889</v>
      </c>
      <c r="O8" s="222">
        <f>I8+K8+M8</f>
        <v>840256.5</v>
      </c>
      <c r="P8" s="99">
        <f>J8+L8+N8</f>
        <v>78358</v>
      </c>
      <c r="Q8" s="100">
        <f t="shared" si="0"/>
        <v>783.58</v>
      </c>
      <c r="R8" s="101">
        <f t="shared" si="1"/>
        <v>10.723302024043493</v>
      </c>
      <c r="S8" s="215"/>
      <c r="T8" s="102">
        <f t="shared" si="2"/>
      </c>
      <c r="U8" s="227">
        <v>840256.5</v>
      </c>
      <c r="V8" s="103">
        <v>78358</v>
      </c>
      <c r="W8" s="104">
        <f t="shared" si="3"/>
        <v>10.723302024043493</v>
      </c>
      <c r="X8" s="45"/>
    </row>
    <row r="9" spans="1:24" s="20" customFormat="1" ht="15" customHeight="1">
      <c r="A9" s="62">
        <v>5</v>
      </c>
      <c r="B9" s="66" t="s">
        <v>0</v>
      </c>
      <c r="C9" s="54">
        <v>39773</v>
      </c>
      <c r="D9" s="55" t="s">
        <v>5</v>
      </c>
      <c r="E9" s="55" t="s">
        <v>1</v>
      </c>
      <c r="F9" s="56">
        <v>204</v>
      </c>
      <c r="G9" s="56">
        <v>199</v>
      </c>
      <c r="H9" s="56">
        <v>4</v>
      </c>
      <c r="I9" s="213">
        <v>249161</v>
      </c>
      <c r="J9" s="68">
        <v>30893</v>
      </c>
      <c r="K9" s="213">
        <v>225427</v>
      </c>
      <c r="L9" s="68">
        <v>26174</v>
      </c>
      <c r="M9" s="213">
        <v>199464</v>
      </c>
      <c r="N9" s="68">
        <v>23046</v>
      </c>
      <c r="O9" s="213">
        <f>+M9+K9+I9</f>
        <v>674052</v>
      </c>
      <c r="P9" s="68">
        <f>+N9+L9+J9</f>
        <v>80113</v>
      </c>
      <c r="Q9" s="70">
        <f t="shared" si="0"/>
        <v>402.5778894472362</v>
      </c>
      <c r="R9" s="72">
        <f t="shared" si="1"/>
        <v>8.413765556151935</v>
      </c>
      <c r="S9" s="213">
        <v>434092</v>
      </c>
      <c r="T9" s="73">
        <f t="shared" si="2"/>
        <v>0.552786045354441</v>
      </c>
      <c r="U9" s="213">
        <v>10474756</v>
      </c>
      <c r="V9" s="68">
        <v>1270935</v>
      </c>
      <c r="W9" s="88">
        <f t="shared" si="3"/>
        <v>8.241771609090945</v>
      </c>
      <c r="X9" s="45"/>
    </row>
    <row r="10" spans="1:24" s="20" customFormat="1" ht="15" customHeight="1">
      <c r="A10" s="62">
        <v>6</v>
      </c>
      <c r="B10" s="66" t="s">
        <v>2</v>
      </c>
      <c r="C10" s="54">
        <v>39780</v>
      </c>
      <c r="D10" s="55" t="s">
        <v>5</v>
      </c>
      <c r="E10" s="55" t="s">
        <v>63</v>
      </c>
      <c r="F10" s="56">
        <v>121</v>
      </c>
      <c r="G10" s="56">
        <v>121</v>
      </c>
      <c r="H10" s="56">
        <v>3</v>
      </c>
      <c r="I10" s="213">
        <v>190637</v>
      </c>
      <c r="J10" s="68">
        <v>21175</v>
      </c>
      <c r="K10" s="213">
        <v>183912</v>
      </c>
      <c r="L10" s="68">
        <v>19697</v>
      </c>
      <c r="M10" s="213">
        <v>154535</v>
      </c>
      <c r="N10" s="68">
        <v>16821</v>
      </c>
      <c r="O10" s="213">
        <f>+M10+K10+I10</f>
        <v>529084</v>
      </c>
      <c r="P10" s="68">
        <f>+N10+L10+J10</f>
        <v>57693</v>
      </c>
      <c r="Q10" s="70">
        <f t="shared" si="0"/>
        <v>476.801652892562</v>
      </c>
      <c r="R10" s="72">
        <f t="shared" si="1"/>
        <v>9.170679285181912</v>
      </c>
      <c r="S10" s="213">
        <v>355324</v>
      </c>
      <c r="T10" s="73">
        <f t="shared" si="2"/>
        <v>0.48901847328072406</v>
      </c>
      <c r="U10" s="213">
        <v>2883560</v>
      </c>
      <c r="V10" s="68">
        <v>319477</v>
      </c>
      <c r="W10" s="88">
        <f t="shared" si="3"/>
        <v>9.025876667177918</v>
      </c>
      <c r="X10" s="45"/>
    </row>
    <row r="11" spans="1:24" s="20" customFormat="1" ht="15" customHeight="1">
      <c r="A11" s="62">
        <v>7</v>
      </c>
      <c r="B11" s="186" t="s">
        <v>39</v>
      </c>
      <c r="C11" s="187">
        <v>39780</v>
      </c>
      <c r="D11" s="188" t="s">
        <v>40</v>
      </c>
      <c r="E11" s="188" t="s">
        <v>41</v>
      </c>
      <c r="F11" s="189">
        <v>61</v>
      </c>
      <c r="G11" s="189">
        <v>55</v>
      </c>
      <c r="H11" s="189">
        <v>3</v>
      </c>
      <c r="I11" s="216">
        <v>19452</v>
      </c>
      <c r="J11" s="190">
        <v>1943</v>
      </c>
      <c r="K11" s="216">
        <v>22034.5</v>
      </c>
      <c r="L11" s="190">
        <v>2010</v>
      </c>
      <c r="M11" s="216">
        <v>17526.5</v>
      </c>
      <c r="N11" s="190">
        <v>1618</v>
      </c>
      <c r="O11" s="223">
        <f>I11+K11+M11</f>
        <v>59013</v>
      </c>
      <c r="P11" s="191">
        <f>J11+L11+N11</f>
        <v>5571</v>
      </c>
      <c r="Q11" s="192">
        <f t="shared" si="0"/>
        <v>101.2909090909091</v>
      </c>
      <c r="R11" s="194">
        <f t="shared" si="1"/>
        <v>10.592891760904685</v>
      </c>
      <c r="S11" s="216">
        <v>105509.5</v>
      </c>
      <c r="T11" s="195">
        <f t="shared" si="2"/>
        <v>-0.44068543590861486</v>
      </c>
      <c r="U11" s="228">
        <v>871139</v>
      </c>
      <c r="V11" s="196">
        <v>81754</v>
      </c>
      <c r="W11" s="197">
        <f t="shared" si="3"/>
        <v>10.655613181006434</v>
      </c>
      <c r="X11" s="45"/>
    </row>
    <row r="12" spans="1:24" s="20" customFormat="1" ht="15" customHeight="1">
      <c r="A12" s="62">
        <v>8</v>
      </c>
      <c r="B12" s="57" t="s">
        <v>42</v>
      </c>
      <c r="C12" s="54">
        <v>39772</v>
      </c>
      <c r="D12" s="55" t="s">
        <v>40</v>
      </c>
      <c r="E12" s="55" t="s">
        <v>43</v>
      </c>
      <c r="F12" s="56">
        <v>195</v>
      </c>
      <c r="G12" s="56">
        <v>115</v>
      </c>
      <c r="H12" s="56">
        <v>4</v>
      </c>
      <c r="I12" s="213">
        <v>17658.5</v>
      </c>
      <c r="J12" s="68">
        <v>2567</v>
      </c>
      <c r="K12" s="213">
        <v>13000</v>
      </c>
      <c r="L12" s="68">
        <v>1834</v>
      </c>
      <c r="M12" s="213">
        <v>12163</v>
      </c>
      <c r="N12" s="68">
        <v>1744</v>
      </c>
      <c r="O12" s="224">
        <f>I12+K12+M12</f>
        <v>42821.5</v>
      </c>
      <c r="P12" s="74">
        <f>J12+L12+N12</f>
        <v>6145</v>
      </c>
      <c r="Q12" s="70">
        <f t="shared" si="0"/>
        <v>53.43478260869565</v>
      </c>
      <c r="R12" s="72">
        <f t="shared" si="1"/>
        <v>6.968510984540277</v>
      </c>
      <c r="S12" s="213">
        <v>39524.5</v>
      </c>
      <c r="T12" s="73">
        <f t="shared" si="2"/>
        <v>0.08341661501094258</v>
      </c>
      <c r="U12" s="226">
        <v>1781636</v>
      </c>
      <c r="V12" s="69">
        <v>242004</v>
      </c>
      <c r="W12" s="88">
        <f t="shared" si="3"/>
        <v>7.362010545280243</v>
      </c>
      <c r="X12" s="45"/>
    </row>
    <row r="13" spans="1:24" s="20" customFormat="1" ht="15" customHeight="1">
      <c r="A13" s="62">
        <v>9</v>
      </c>
      <c r="B13" s="57" t="s">
        <v>64</v>
      </c>
      <c r="C13" s="54">
        <v>39766</v>
      </c>
      <c r="D13" s="55" t="s">
        <v>31</v>
      </c>
      <c r="E13" s="55" t="s">
        <v>65</v>
      </c>
      <c r="F13" s="56">
        <v>5</v>
      </c>
      <c r="G13" s="56">
        <v>5</v>
      </c>
      <c r="H13" s="56">
        <v>5</v>
      </c>
      <c r="I13" s="213">
        <v>4405</v>
      </c>
      <c r="J13" s="68">
        <v>946</v>
      </c>
      <c r="K13" s="213">
        <v>4061</v>
      </c>
      <c r="L13" s="68">
        <v>853</v>
      </c>
      <c r="M13" s="213">
        <v>4079.5</v>
      </c>
      <c r="N13" s="68">
        <v>873</v>
      </c>
      <c r="O13" s="213">
        <f>SUM(I13+K13+M13)</f>
        <v>12545.5</v>
      </c>
      <c r="P13" s="68">
        <f>SUM(J13+L13+N13)</f>
        <v>2672</v>
      </c>
      <c r="Q13" s="70">
        <f t="shared" si="0"/>
        <v>534.4</v>
      </c>
      <c r="R13" s="72">
        <f t="shared" si="1"/>
        <v>4.695172155688622</v>
      </c>
      <c r="S13" s="226"/>
      <c r="T13" s="73">
        <f t="shared" si="2"/>
      </c>
      <c r="U13" s="213">
        <v>181829.5</v>
      </c>
      <c r="V13" s="68">
        <v>36237</v>
      </c>
      <c r="W13" s="88">
        <f t="shared" si="3"/>
        <v>5.017785688660761</v>
      </c>
      <c r="X13" s="45"/>
    </row>
    <row r="14" spans="1:24" s="20" customFormat="1" ht="15" customHeight="1">
      <c r="A14" s="62">
        <v>10</v>
      </c>
      <c r="B14" s="202" t="s">
        <v>97</v>
      </c>
      <c r="C14" s="64">
        <v>39745</v>
      </c>
      <c r="D14" s="63" t="s">
        <v>98</v>
      </c>
      <c r="E14" s="198" t="s">
        <v>99</v>
      </c>
      <c r="F14" s="65">
        <v>104</v>
      </c>
      <c r="G14" s="65">
        <v>15</v>
      </c>
      <c r="H14" s="65">
        <v>8</v>
      </c>
      <c r="I14" s="217">
        <v>2863</v>
      </c>
      <c r="J14" s="69">
        <v>651</v>
      </c>
      <c r="K14" s="217">
        <v>3507</v>
      </c>
      <c r="L14" s="69">
        <v>917</v>
      </c>
      <c r="M14" s="217">
        <v>3577</v>
      </c>
      <c r="N14" s="69">
        <v>901</v>
      </c>
      <c r="O14" s="224">
        <f>I14+K14+M14</f>
        <v>9947</v>
      </c>
      <c r="P14" s="74">
        <f>J14+L14+N14</f>
        <v>2469</v>
      </c>
      <c r="Q14" s="70">
        <f t="shared" si="0"/>
        <v>164.6</v>
      </c>
      <c r="R14" s="199">
        <f t="shared" si="1"/>
        <v>4.028756581611988</v>
      </c>
      <c r="S14" s="217">
        <v>3540</v>
      </c>
      <c r="T14" s="73">
        <f t="shared" si="2"/>
        <v>1.8098870056497176</v>
      </c>
      <c r="U14" s="224">
        <v>2729692</v>
      </c>
      <c r="V14" s="71">
        <v>361640</v>
      </c>
      <c r="W14" s="211">
        <f>IF(U14&lt;&gt;0,U14/V14,"")</f>
        <v>7.548092025218449</v>
      </c>
      <c r="X14" s="45"/>
    </row>
    <row r="15" spans="1:24" s="20" customFormat="1" ht="15" customHeight="1">
      <c r="A15" s="62">
        <v>11</v>
      </c>
      <c r="B15" s="67" t="s">
        <v>35</v>
      </c>
      <c r="C15" s="64">
        <v>39750</v>
      </c>
      <c r="D15" s="63" t="s">
        <v>33</v>
      </c>
      <c r="E15" s="63" t="s">
        <v>66</v>
      </c>
      <c r="F15" s="65">
        <v>198</v>
      </c>
      <c r="G15" s="65">
        <v>21</v>
      </c>
      <c r="H15" s="65">
        <v>8</v>
      </c>
      <c r="I15" s="217">
        <v>1807</v>
      </c>
      <c r="J15" s="69">
        <v>342</v>
      </c>
      <c r="K15" s="217">
        <v>1960</v>
      </c>
      <c r="L15" s="69">
        <v>359</v>
      </c>
      <c r="M15" s="217">
        <v>2111</v>
      </c>
      <c r="N15" s="69">
        <v>394</v>
      </c>
      <c r="O15" s="224">
        <f>+I15+K15+M15</f>
        <v>5878</v>
      </c>
      <c r="P15" s="74">
        <f>+J15+L15+N15</f>
        <v>1095</v>
      </c>
      <c r="Q15" s="70">
        <f t="shared" si="0"/>
        <v>52.142857142857146</v>
      </c>
      <c r="R15" s="72">
        <f t="shared" si="1"/>
        <v>5.368036529680365</v>
      </c>
      <c r="S15" s="217">
        <v>3526</v>
      </c>
      <c r="T15" s="73">
        <f t="shared" si="2"/>
        <v>0.6670448099829835</v>
      </c>
      <c r="U15" s="217">
        <v>8471287</v>
      </c>
      <c r="V15" s="69">
        <v>1093276</v>
      </c>
      <c r="W15" s="89">
        <f aca="true" t="shared" si="4" ref="W15:W23">U15/V15</f>
        <v>7.7485346792575704</v>
      </c>
      <c r="X15" s="45"/>
    </row>
    <row r="16" spans="1:24" s="20" customFormat="1" ht="15" customHeight="1">
      <c r="A16" s="62">
        <v>12</v>
      </c>
      <c r="B16" s="57" t="s">
        <v>67</v>
      </c>
      <c r="C16" s="54">
        <v>39696</v>
      </c>
      <c r="D16" s="55" t="s">
        <v>31</v>
      </c>
      <c r="E16" s="55" t="s">
        <v>68</v>
      </c>
      <c r="F16" s="56">
        <v>1</v>
      </c>
      <c r="G16" s="56">
        <v>1</v>
      </c>
      <c r="H16" s="56">
        <v>9</v>
      </c>
      <c r="I16" s="213">
        <v>1093</v>
      </c>
      <c r="J16" s="68">
        <v>274</v>
      </c>
      <c r="K16" s="213">
        <v>1120</v>
      </c>
      <c r="L16" s="68">
        <v>280</v>
      </c>
      <c r="M16" s="213">
        <v>1400</v>
      </c>
      <c r="N16" s="68">
        <v>350</v>
      </c>
      <c r="O16" s="213">
        <f>SUM(I16+K16+M16)</f>
        <v>3613</v>
      </c>
      <c r="P16" s="68">
        <f>SUM(J16+L16+N16)</f>
        <v>904</v>
      </c>
      <c r="Q16" s="70">
        <f t="shared" si="0"/>
        <v>904</v>
      </c>
      <c r="R16" s="72">
        <f t="shared" si="1"/>
        <v>3.9966814159292037</v>
      </c>
      <c r="S16" s="226"/>
      <c r="T16" s="73">
        <f t="shared" si="2"/>
      </c>
      <c r="U16" s="213">
        <v>186001</v>
      </c>
      <c r="V16" s="68">
        <v>24607</v>
      </c>
      <c r="W16" s="88">
        <f t="shared" si="4"/>
        <v>7.558865363514447</v>
      </c>
      <c r="X16" s="45"/>
    </row>
    <row r="17" spans="1:24" s="20" customFormat="1" ht="15" customHeight="1">
      <c r="A17" s="62">
        <v>13</v>
      </c>
      <c r="B17" s="57" t="s">
        <v>48</v>
      </c>
      <c r="C17" s="54">
        <v>39766</v>
      </c>
      <c r="D17" s="55" t="s">
        <v>40</v>
      </c>
      <c r="E17" s="55" t="s">
        <v>49</v>
      </c>
      <c r="F17" s="56">
        <v>20</v>
      </c>
      <c r="G17" s="56">
        <v>7</v>
      </c>
      <c r="H17" s="56">
        <v>5</v>
      </c>
      <c r="I17" s="213">
        <v>1726</v>
      </c>
      <c r="J17" s="68">
        <v>319</v>
      </c>
      <c r="K17" s="213">
        <v>886</v>
      </c>
      <c r="L17" s="68">
        <v>180</v>
      </c>
      <c r="M17" s="213">
        <v>550</v>
      </c>
      <c r="N17" s="68">
        <v>96</v>
      </c>
      <c r="O17" s="224">
        <f>I17+K17+M17</f>
        <v>3162</v>
      </c>
      <c r="P17" s="74">
        <f>J17+L17+N17</f>
        <v>595</v>
      </c>
      <c r="Q17" s="70">
        <f t="shared" si="0"/>
        <v>85</v>
      </c>
      <c r="R17" s="72">
        <f t="shared" si="1"/>
        <v>5.314285714285714</v>
      </c>
      <c r="S17" s="213">
        <v>981</v>
      </c>
      <c r="T17" s="73">
        <f t="shared" si="2"/>
        <v>2.223241590214067</v>
      </c>
      <c r="U17" s="226">
        <v>194453.5</v>
      </c>
      <c r="V17" s="69">
        <v>23711</v>
      </c>
      <c r="W17" s="88">
        <f t="shared" si="4"/>
        <v>8.200982666273038</v>
      </c>
      <c r="X17" s="45"/>
    </row>
    <row r="18" spans="1:24" s="20" customFormat="1" ht="15" customHeight="1">
      <c r="A18" s="62">
        <v>14</v>
      </c>
      <c r="B18" s="57" t="s">
        <v>44</v>
      </c>
      <c r="C18" s="54">
        <v>39738</v>
      </c>
      <c r="D18" s="55" t="s">
        <v>40</v>
      </c>
      <c r="E18" s="55" t="s">
        <v>45</v>
      </c>
      <c r="F18" s="56">
        <v>67</v>
      </c>
      <c r="G18" s="56">
        <v>17</v>
      </c>
      <c r="H18" s="56">
        <v>9</v>
      </c>
      <c r="I18" s="213">
        <v>1070</v>
      </c>
      <c r="J18" s="68">
        <v>209</v>
      </c>
      <c r="K18" s="213">
        <v>1057</v>
      </c>
      <c r="L18" s="68">
        <v>200</v>
      </c>
      <c r="M18" s="213">
        <v>831</v>
      </c>
      <c r="N18" s="68">
        <v>166</v>
      </c>
      <c r="O18" s="224">
        <f>I18+K18+M18</f>
        <v>2958</v>
      </c>
      <c r="P18" s="74">
        <f>J18+L18+N18</f>
        <v>575</v>
      </c>
      <c r="Q18" s="70">
        <f t="shared" si="0"/>
        <v>33.8235294117647</v>
      </c>
      <c r="R18" s="72">
        <f t="shared" si="1"/>
        <v>5.144347826086957</v>
      </c>
      <c r="S18" s="213">
        <v>2702.5</v>
      </c>
      <c r="T18" s="73">
        <f t="shared" si="2"/>
        <v>0.09454209065679926</v>
      </c>
      <c r="U18" s="226">
        <v>517977.5</v>
      </c>
      <c r="V18" s="69">
        <v>69854</v>
      </c>
      <c r="W18" s="88">
        <f t="shared" si="4"/>
        <v>7.41514444412632</v>
      </c>
      <c r="X18" s="45"/>
    </row>
    <row r="19" spans="1:24" s="20" customFormat="1" ht="15" customHeight="1">
      <c r="A19" s="62">
        <v>15</v>
      </c>
      <c r="B19" s="57" t="s">
        <v>69</v>
      </c>
      <c r="C19" s="54">
        <v>39766</v>
      </c>
      <c r="D19" s="55" t="s">
        <v>70</v>
      </c>
      <c r="E19" s="55" t="s">
        <v>71</v>
      </c>
      <c r="F19" s="56">
        <v>50</v>
      </c>
      <c r="G19" s="56">
        <v>1</v>
      </c>
      <c r="H19" s="56">
        <v>5</v>
      </c>
      <c r="I19" s="218">
        <v>790</v>
      </c>
      <c r="J19" s="75">
        <v>158</v>
      </c>
      <c r="K19" s="218">
        <v>790</v>
      </c>
      <c r="L19" s="75">
        <v>158</v>
      </c>
      <c r="M19" s="218">
        <v>792</v>
      </c>
      <c r="N19" s="75">
        <v>158</v>
      </c>
      <c r="O19" s="218">
        <f>SUM(I19+K19+M19)</f>
        <v>2372</v>
      </c>
      <c r="P19" s="75">
        <f>SUM(J19+L19+N19)</f>
        <v>474</v>
      </c>
      <c r="Q19" s="70">
        <f t="shared" si="0"/>
        <v>474</v>
      </c>
      <c r="R19" s="72">
        <f t="shared" si="1"/>
        <v>5.0042194092827</v>
      </c>
      <c r="S19" s="220"/>
      <c r="T19" s="73">
        <f t="shared" si="2"/>
      </c>
      <c r="U19" s="220">
        <v>189683</v>
      </c>
      <c r="V19" s="76">
        <v>24398</v>
      </c>
      <c r="W19" s="88">
        <f t="shared" si="4"/>
        <v>7.774530699237642</v>
      </c>
      <c r="X19" s="45"/>
    </row>
    <row r="20" spans="1:24" s="20" customFormat="1" ht="15" customHeight="1">
      <c r="A20" s="62">
        <v>16</v>
      </c>
      <c r="B20" s="90" t="s">
        <v>72</v>
      </c>
      <c r="C20" s="64">
        <v>39710</v>
      </c>
      <c r="D20" s="77" t="s">
        <v>73</v>
      </c>
      <c r="E20" s="77" t="s">
        <v>74</v>
      </c>
      <c r="F20" s="78">
        <v>66</v>
      </c>
      <c r="G20" s="78">
        <v>4</v>
      </c>
      <c r="H20" s="78">
        <v>12</v>
      </c>
      <c r="I20" s="217">
        <v>750</v>
      </c>
      <c r="J20" s="69">
        <v>250</v>
      </c>
      <c r="K20" s="217">
        <v>822</v>
      </c>
      <c r="L20" s="69">
        <v>262</v>
      </c>
      <c r="M20" s="217">
        <v>630</v>
      </c>
      <c r="N20" s="69">
        <v>210</v>
      </c>
      <c r="O20" s="224">
        <f>+I20+K20+M20</f>
        <v>2202</v>
      </c>
      <c r="P20" s="74">
        <f>+J20+L20+N20</f>
        <v>722</v>
      </c>
      <c r="Q20" s="70">
        <f t="shared" si="0"/>
        <v>180.5</v>
      </c>
      <c r="R20" s="72">
        <f t="shared" si="1"/>
        <v>3.0498614958448753</v>
      </c>
      <c r="S20" s="217">
        <v>2103.5</v>
      </c>
      <c r="T20" s="73">
        <f t="shared" si="2"/>
        <v>0.04682671737580223</v>
      </c>
      <c r="U20" s="217">
        <v>406299</v>
      </c>
      <c r="V20" s="69">
        <v>49484</v>
      </c>
      <c r="W20" s="88">
        <f t="shared" si="4"/>
        <v>8.21071457440789</v>
      </c>
      <c r="X20" s="45"/>
    </row>
    <row r="21" spans="1:24" s="20" customFormat="1" ht="15" customHeight="1">
      <c r="A21" s="62">
        <v>17</v>
      </c>
      <c r="B21" s="67" t="s">
        <v>37</v>
      </c>
      <c r="C21" s="64">
        <v>39738</v>
      </c>
      <c r="D21" s="63" t="s">
        <v>33</v>
      </c>
      <c r="E21" s="63" t="s">
        <v>38</v>
      </c>
      <c r="F21" s="65">
        <v>52</v>
      </c>
      <c r="G21" s="65">
        <v>1</v>
      </c>
      <c r="H21" s="65">
        <v>9</v>
      </c>
      <c r="I21" s="217">
        <v>525</v>
      </c>
      <c r="J21" s="69">
        <v>175</v>
      </c>
      <c r="K21" s="217">
        <v>600</v>
      </c>
      <c r="L21" s="69">
        <v>200</v>
      </c>
      <c r="M21" s="217">
        <v>675</v>
      </c>
      <c r="N21" s="69">
        <v>225</v>
      </c>
      <c r="O21" s="224">
        <f>+I21+K21+M21</f>
        <v>1800</v>
      </c>
      <c r="P21" s="74">
        <f>+J21+L21+N21</f>
        <v>600</v>
      </c>
      <c r="Q21" s="70">
        <f t="shared" si="0"/>
        <v>600</v>
      </c>
      <c r="R21" s="72">
        <f t="shared" si="1"/>
        <v>3</v>
      </c>
      <c r="S21" s="217">
        <v>1296</v>
      </c>
      <c r="T21" s="73">
        <f t="shared" si="2"/>
        <v>0.3888888888888889</v>
      </c>
      <c r="U21" s="217">
        <v>836235</v>
      </c>
      <c r="V21" s="69">
        <v>82578</v>
      </c>
      <c r="W21" s="89">
        <f t="shared" si="4"/>
        <v>10.12660757102376</v>
      </c>
      <c r="X21" s="45"/>
    </row>
    <row r="22" spans="1:24" s="20" customFormat="1" ht="15" customHeight="1">
      <c r="A22" s="62">
        <v>18</v>
      </c>
      <c r="B22" s="57" t="s">
        <v>50</v>
      </c>
      <c r="C22" s="54">
        <v>39759</v>
      </c>
      <c r="D22" s="55" t="s">
        <v>40</v>
      </c>
      <c r="E22" s="55" t="s">
        <v>75</v>
      </c>
      <c r="F22" s="56">
        <v>93</v>
      </c>
      <c r="G22" s="56">
        <v>5</v>
      </c>
      <c r="H22" s="56">
        <v>6</v>
      </c>
      <c r="I22" s="213">
        <v>432</v>
      </c>
      <c r="J22" s="68">
        <v>106</v>
      </c>
      <c r="K22" s="213">
        <v>678</v>
      </c>
      <c r="L22" s="68">
        <v>166</v>
      </c>
      <c r="M22" s="213">
        <v>688</v>
      </c>
      <c r="N22" s="68">
        <v>168</v>
      </c>
      <c r="O22" s="224">
        <f>I22+K22+M22</f>
        <v>1798</v>
      </c>
      <c r="P22" s="74">
        <f>J22+L22+N22</f>
        <v>440</v>
      </c>
      <c r="Q22" s="70">
        <f t="shared" si="0"/>
        <v>88</v>
      </c>
      <c r="R22" s="72">
        <f t="shared" si="1"/>
        <v>4.086363636363636</v>
      </c>
      <c r="S22" s="213">
        <v>744</v>
      </c>
      <c r="T22" s="73">
        <f t="shared" si="2"/>
        <v>1.4166666666666667</v>
      </c>
      <c r="U22" s="226">
        <v>415753</v>
      </c>
      <c r="V22" s="69">
        <v>56227</v>
      </c>
      <c r="W22" s="88">
        <f t="shared" si="4"/>
        <v>7.394187845696907</v>
      </c>
      <c r="X22" s="45"/>
    </row>
    <row r="23" spans="1:24" s="20" customFormat="1" ht="15" customHeight="1">
      <c r="A23" s="62">
        <v>19</v>
      </c>
      <c r="B23" s="67" t="s">
        <v>32</v>
      </c>
      <c r="C23" s="64">
        <v>39759</v>
      </c>
      <c r="D23" s="63" t="s">
        <v>33</v>
      </c>
      <c r="E23" s="63" t="s">
        <v>34</v>
      </c>
      <c r="F23" s="65">
        <v>100</v>
      </c>
      <c r="G23" s="65">
        <v>6</v>
      </c>
      <c r="H23" s="65">
        <v>6</v>
      </c>
      <c r="I23" s="217">
        <v>355</v>
      </c>
      <c r="J23" s="69">
        <v>59</v>
      </c>
      <c r="K23" s="217">
        <v>489</v>
      </c>
      <c r="L23" s="69">
        <v>81</v>
      </c>
      <c r="M23" s="217">
        <v>505</v>
      </c>
      <c r="N23" s="69">
        <v>87</v>
      </c>
      <c r="O23" s="224">
        <f>+I23+K23+M23</f>
        <v>1349</v>
      </c>
      <c r="P23" s="74">
        <f>+J23+L23+N23</f>
        <v>227</v>
      </c>
      <c r="Q23" s="70">
        <f t="shared" si="0"/>
        <v>37.833333333333336</v>
      </c>
      <c r="R23" s="72">
        <f t="shared" si="1"/>
        <v>5.942731277533039</v>
      </c>
      <c r="S23" s="217">
        <v>4694</v>
      </c>
      <c r="T23" s="73">
        <f t="shared" si="2"/>
        <v>-0.7126118449083937</v>
      </c>
      <c r="U23" s="217">
        <v>2890042</v>
      </c>
      <c r="V23" s="69">
        <v>299549</v>
      </c>
      <c r="W23" s="89">
        <f t="shared" si="4"/>
        <v>9.64797745944737</v>
      </c>
      <c r="X23" s="45"/>
    </row>
    <row r="24" spans="1:24" s="20" customFormat="1" ht="15" customHeight="1">
      <c r="A24" s="62">
        <v>20</v>
      </c>
      <c r="B24" s="202" t="s">
        <v>100</v>
      </c>
      <c r="C24" s="64">
        <v>39759</v>
      </c>
      <c r="D24" s="63" t="s">
        <v>98</v>
      </c>
      <c r="E24" s="63" t="s">
        <v>101</v>
      </c>
      <c r="F24" s="65">
        <v>40</v>
      </c>
      <c r="G24" s="65">
        <v>2</v>
      </c>
      <c r="H24" s="65">
        <v>6</v>
      </c>
      <c r="I24" s="217">
        <v>639</v>
      </c>
      <c r="J24" s="69">
        <v>103</v>
      </c>
      <c r="K24" s="217">
        <v>397</v>
      </c>
      <c r="L24" s="69">
        <v>64</v>
      </c>
      <c r="M24" s="217">
        <v>310</v>
      </c>
      <c r="N24" s="69">
        <v>49</v>
      </c>
      <c r="O24" s="224">
        <f>I24+K24+M24</f>
        <v>1346</v>
      </c>
      <c r="P24" s="74">
        <f>J24+L24+N24</f>
        <v>216</v>
      </c>
      <c r="Q24" s="70">
        <f t="shared" si="0"/>
        <v>108</v>
      </c>
      <c r="R24" s="199">
        <f t="shared" si="1"/>
        <v>6.231481481481482</v>
      </c>
      <c r="S24" s="217">
        <v>339</v>
      </c>
      <c r="T24" s="73">
        <f t="shared" si="2"/>
        <v>2.9705014749262535</v>
      </c>
      <c r="U24" s="224">
        <v>161039</v>
      </c>
      <c r="V24" s="71">
        <v>22097</v>
      </c>
      <c r="W24" s="211">
        <f>IF(U24&lt;&gt;0,U24/V24,"")</f>
        <v>7.2878218762727975</v>
      </c>
      <c r="X24" s="45"/>
    </row>
    <row r="25" spans="1:24" s="20" customFormat="1" ht="15" customHeight="1">
      <c r="A25" s="62">
        <v>21</v>
      </c>
      <c r="B25" s="57" t="s">
        <v>76</v>
      </c>
      <c r="C25" s="54">
        <v>39766</v>
      </c>
      <c r="D25" s="55" t="s">
        <v>70</v>
      </c>
      <c r="E25" s="55" t="s">
        <v>77</v>
      </c>
      <c r="F25" s="56">
        <v>17</v>
      </c>
      <c r="G25" s="56">
        <v>2</v>
      </c>
      <c r="H25" s="56">
        <v>5</v>
      </c>
      <c r="I25" s="218">
        <v>289</v>
      </c>
      <c r="J25" s="75">
        <v>106</v>
      </c>
      <c r="K25" s="218">
        <v>373</v>
      </c>
      <c r="L25" s="75">
        <v>130</v>
      </c>
      <c r="M25" s="218">
        <v>335</v>
      </c>
      <c r="N25" s="75">
        <v>120</v>
      </c>
      <c r="O25" s="218">
        <f>SUM(I25+K25+M25)</f>
        <v>997</v>
      </c>
      <c r="P25" s="75">
        <f>SUM(J25+L25+N25)</f>
        <v>356</v>
      </c>
      <c r="Q25" s="70">
        <f t="shared" si="0"/>
        <v>178</v>
      </c>
      <c r="R25" s="72">
        <f t="shared" si="1"/>
        <v>2.800561797752809</v>
      </c>
      <c r="S25" s="220"/>
      <c r="T25" s="73">
        <f t="shared" si="2"/>
      </c>
      <c r="U25" s="220">
        <v>63615</v>
      </c>
      <c r="V25" s="76">
        <v>8163</v>
      </c>
      <c r="W25" s="88">
        <f aca="true" t="shared" si="5" ref="W25:W41">U25/V25</f>
        <v>7.793090775450202</v>
      </c>
      <c r="X25" s="45"/>
    </row>
    <row r="26" spans="1:24" s="20" customFormat="1" ht="15" customHeight="1">
      <c r="A26" s="62">
        <v>22</v>
      </c>
      <c r="B26" s="66" t="s">
        <v>78</v>
      </c>
      <c r="C26" s="54">
        <v>39738</v>
      </c>
      <c r="D26" s="55" t="s">
        <v>5</v>
      </c>
      <c r="E26" s="55" t="s">
        <v>24</v>
      </c>
      <c r="F26" s="56">
        <v>65</v>
      </c>
      <c r="G26" s="56">
        <v>1</v>
      </c>
      <c r="H26" s="56">
        <v>9</v>
      </c>
      <c r="I26" s="213">
        <v>312</v>
      </c>
      <c r="J26" s="68">
        <v>52</v>
      </c>
      <c r="K26" s="213">
        <v>354</v>
      </c>
      <c r="L26" s="68">
        <v>59</v>
      </c>
      <c r="M26" s="213">
        <v>222</v>
      </c>
      <c r="N26" s="68">
        <v>37</v>
      </c>
      <c r="O26" s="213">
        <f>+M26+K26+I26</f>
        <v>888</v>
      </c>
      <c r="P26" s="68">
        <f>+N26+L26+J26</f>
        <v>148</v>
      </c>
      <c r="Q26" s="70">
        <f t="shared" si="0"/>
        <v>148</v>
      </c>
      <c r="R26" s="72">
        <f t="shared" si="1"/>
        <v>6</v>
      </c>
      <c r="S26" s="213"/>
      <c r="T26" s="73">
        <f t="shared" si="2"/>
      </c>
      <c r="U26" s="213">
        <v>356210</v>
      </c>
      <c r="V26" s="68">
        <v>41126</v>
      </c>
      <c r="W26" s="88">
        <f t="shared" si="5"/>
        <v>8.661430725088751</v>
      </c>
      <c r="X26" s="45"/>
    </row>
    <row r="27" spans="1:24" s="20" customFormat="1" ht="15" customHeight="1">
      <c r="A27" s="62">
        <v>23</v>
      </c>
      <c r="B27" s="201" t="s">
        <v>53</v>
      </c>
      <c r="C27" s="79">
        <v>39752</v>
      </c>
      <c r="D27" s="80" t="s">
        <v>40</v>
      </c>
      <c r="E27" s="80" t="s">
        <v>54</v>
      </c>
      <c r="F27" s="81">
        <v>27</v>
      </c>
      <c r="G27" s="81">
        <v>2</v>
      </c>
      <c r="H27" s="81">
        <v>7</v>
      </c>
      <c r="I27" s="219">
        <v>370</v>
      </c>
      <c r="J27" s="82">
        <v>57</v>
      </c>
      <c r="K27" s="219">
        <v>188</v>
      </c>
      <c r="L27" s="82">
        <v>30</v>
      </c>
      <c r="M27" s="219">
        <v>309</v>
      </c>
      <c r="N27" s="82">
        <v>48</v>
      </c>
      <c r="O27" s="225">
        <f aca="true" t="shared" si="6" ref="O27:P29">I27+K27+M27</f>
        <v>867</v>
      </c>
      <c r="P27" s="207">
        <f t="shared" si="6"/>
        <v>135</v>
      </c>
      <c r="Q27" s="70">
        <f t="shared" si="0"/>
        <v>67.5</v>
      </c>
      <c r="R27" s="72">
        <f t="shared" si="1"/>
        <v>6.4222222222222225</v>
      </c>
      <c r="S27" s="219">
        <v>382</v>
      </c>
      <c r="T27" s="73">
        <f t="shared" si="2"/>
        <v>1.2696335078534031</v>
      </c>
      <c r="U27" s="229">
        <v>215132</v>
      </c>
      <c r="V27" s="209">
        <v>21013</v>
      </c>
      <c r="W27" s="88">
        <f t="shared" si="5"/>
        <v>10.238043116166184</v>
      </c>
      <c r="X27" s="45"/>
    </row>
    <row r="28" spans="1:24" s="20" customFormat="1" ht="15" customHeight="1">
      <c r="A28" s="62">
        <v>24</v>
      </c>
      <c r="B28" s="57" t="s">
        <v>46</v>
      </c>
      <c r="C28" s="54">
        <v>39780</v>
      </c>
      <c r="D28" s="55" t="s">
        <v>40</v>
      </c>
      <c r="E28" s="55" t="s">
        <v>47</v>
      </c>
      <c r="F28" s="56">
        <v>6</v>
      </c>
      <c r="G28" s="56">
        <v>3</v>
      </c>
      <c r="H28" s="56">
        <v>3</v>
      </c>
      <c r="I28" s="213">
        <v>248</v>
      </c>
      <c r="J28" s="68">
        <v>31</v>
      </c>
      <c r="K28" s="213">
        <v>239</v>
      </c>
      <c r="L28" s="68">
        <v>32</v>
      </c>
      <c r="M28" s="213">
        <v>194</v>
      </c>
      <c r="N28" s="68">
        <v>28</v>
      </c>
      <c r="O28" s="224">
        <f t="shared" si="6"/>
        <v>681</v>
      </c>
      <c r="P28" s="74">
        <f t="shared" si="6"/>
        <v>91</v>
      </c>
      <c r="Q28" s="70">
        <f t="shared" si="0"/>
        <v>30.333333333333332</v>
      </c>
      <c r="R28" s="72">
        <f t="shared" si="1"/>
        <v>7.483516483516484</v>
      </c>
      <c r="S28" s="213">
        <v>986</v>
      </c>
      <c r="T28" s="73">
        <f t="shared" si="2"/>
        <v>-0.3093306288032454</v>
      </c>
      <c r="U28" s="226">
        <v>29168</v>
      </c>
      <c r="V28" s="69">
        <v>2646</v>
      </c>
      <c r="W28" s="88">
        <f t="shared" si="5"/>
        <v>11.023431594860167</v>
      </c>
      <c r="X28" s="45"/>
    </row>
    <row r="29" spans="1:24" s="20" customFormat="1" ht="15" customHeight="1">
      <c r="A29" s="62">
        <v>25</v>
      </c>
      <c r="B29" s="57" t="s">
        <v>51</v>
      </c>
      <c r="C29" s="54">
        <v>39738</v>
      </c>
      <c r="D29" s="55" t="s">
        <v>40</v>
      </c>
      <c r="E29" s="55" t="s">
        <v>52</v>
      </c>
      <c r="F29" s="56">
        <v>65</v>
      </c>
      <c r="G29" s="56">
        <v>1</v>
      </c>
      <c r="H29" s="56">
        <v>9</v>
      </c>
      <c r="I29" s="213">
        <v>158</v>
      </c>
      <c r="J29" s="68">
        <v>70</v>
      </c>
      <c r="K29" s="213">
        <v>271</v>
      </c>
      <c r="L29" s="68">
        <v>150</v>
      </c>
      <c r="M29" s="213">
        <v>251</v>
      </c>
      <c r="N29" s="68">
        <v>140</v>
      </c>
      <c r="O29" s="224">
        <f t="shared" si="6"/>
        <v>680</v>
      </c>
      <c r="P29" s="74">
        <f t="shared" si="6"/>
        <v>360</v>
      </c>
      <c r="Q29" s="70">
        <f t="shared" si="0"/>
        <v>360</v>
      </c>
      <c r="R29" s="72">
        <f t="shared" si="1"/>
        <v>1.8888888888888888</v>
      </c>
      <c r="S29" s="213">
        <v>384</v>
      </c>
      <c r="T29" s="73">
        <f t="shared" si="2"/>
        <v>0.7708333333333334</v>
      </c>
      <c r="U29" s="226">
        <v>1119796.7</v>
      </c>
      <c r="V29" s="69">
        <v>123650</v>
      </c>
      <c r="W29" s="88">
        <f t="shared" si="5"/>
        <v>9.056180347755761</v>
      </c>
      <c r="X29" s="45"/>
    </row>
    <row r="30" spans="1:24" s="20" customFormat="1" ht="15" customHeight="1">
      <c r="A30" s="62">
        <v>26</v>
      </c>
      <c r="B30" s="90" t="s">
        <v>79</v>
      </c>
      <c r="C30" s="64">
        <v>39745</v>
      </c>
      <c r="D30" s="77" t="s">
        <v>80</v>
      </c>
      <c r="E30" s="77" t="s">
        <v>81</v>
      </c>
      <c r="F30" s="78">
        <v>72</v>
      </c>
      <c r="G30" s="78">
        <v>3</v>
      </c>
      <c r="H30" s="78">
        <v>8</v>
      </c>
      <c r="I30" s="217">
        <v>194</v>
      </c>
      <c r="J30" s="69">
        <v>30</v>
      </c>
      <c r="K30" s="217">
        <v>171</v>
      </c>
      <c r="L30" s="69">
        <v>25</v>
      </c>
      <c r="M30" s="217">
        <v>244</v>
      </c>
      <c r="N30" s="69">
        <v>31</v>
      </c>
      <c r="O30" s="224">
        <f>+I30+K30+M30</f>
        <v>609</v>
      </c>
      <c r="P30" s="74">
        <f>+J30+L30+N30</f>
        <v>86</v>
      </c>
      <c r="Q30" s="70">
        <f t="shared" si="0"/>
        <v>28.666666666666668</v>
      </c>
      <c r="R30" s="72">
        <f t="shared" si="1"/>
        <v>7.0813953488372094</v>
      </c>
      <c r="S30" s="217">
        <v>458</v>
      </c>
      <c r="T30" s="73">
        <f t="shared" si="2"/>
        <v>0.3296943231441048</v>
      </c>
      <c r="U30" s="217">
        <v>1279758</v>
      </c>
      <c r="V30" s="69">
        <v>144515</v>
      </c>
      <c r="W30" s="88">
        <f t="shared" si="5"/>
        <v>8.855537487458049</v>
      </c>
      <c r="X30" s="45"/>
    </row>
    <row r="31" spans="1:24" s="20" customFormat="1" ht="15" customHeight="1">
      <c r="A31" s="62">
        <v>27</v>
      </c>
      <c r="B31" s="90" t="s">
        <v>82</v>
      </c>
      <c r="C31" s="64">
        <v>39780</v>
      </c>
      <c r="D31" s="77" t="s">
        <v>83</v>
      </c>
      <c r="E31" s="77" t="s">
        <v>84</v>
      </c>
      <c r="F31" s="78">
        <v>3</v>
      </c>
      <c r="G31" s="78">
        <v>1</v>
      </c>
      <c r="H31" s="78">
        <v>3</v>
      </c>
      <c r="I31" s="220">
        <v>78</v>
      </c>
      <c r="J31" s="76">
        <v>9</v>
      </c>
      <c r="K31" s="220">
        <v>248</v>
      </c>
      <c r="L31" s="76">
        <v>28</v>
      </c>
      <c r="M31" s="220">
        <v>140</v>
      </c>
      <c r="N31" s="76">
        <v>16</v>
      </c>
      <c r="O31" s="224">
        <f>+I31+K31+M31</f>
        <v>466</v>
      </c>
      <c r="P31" s="74">
        <f>+J31+L31+N31</f>
        <v>53</v>
      </c>
      <c r="Q31" s="70">
        <f t="shared" si="0"/>
        <v>53</v>
      </c>
      <c r="R31" s="72">
        <f t="shared" si="1"/>
        <v>8.79245283018868</v>
      </c>
      <c r="S31" s="220"/>
      <c r="T31" s="73">
        <f t="shared" si="2"/>
      </c>
      <c r="U31" s="220">
        <v>32132.5</v>
      </c>
      <c r="V31" s="76">
        <v>2798</v>
      </c>
      <c r="W31" s="88">
        <f t="shared" si="5"/>
        <v>11.48409578270193</v>
      </c>
      <c r="X31" s="45"/>
    </row>
    <row r="32" spans="1:24" s="20" customFormat="1" ht="15" customHeight="1">
      <c r="A32" s="62">
        <v>28</v>
      </c>
      <c r="B32" s="66" t="s">
        <v>85</v>
      </c>
      <c r="C32" s="54">
        <v>39738</v>
      </c>
      <c r="D32" s="55" t="s">
        <v>5</v>
      </c>
      <c r="E32" s="55" t="s">
        <v>86</v>
      </c>
      <c r="F32" s="56">
        <v>62</v>
      </c>
      <c r="G32" s="56">
        <v>1</v>
      </c>
      <c r="H32" s="56">
        <v>9</v>
      </c>
      <c r="I32" s="213">
        <v>222</v>
      </c>
      <c r="J32" s="68">
        <v>84</v>
      </c>
      <c r="K32" s="213">
        <v>76</v>
      </c>
      <c r="L32" s="68">
        <v>28</v>
      </c>
      <c r="M32" s="213">
        <v>129</v>
      </c>
      <c r="N32" s="68">
        <v>48</v>
      </c>
      <c r="O32" s="213">
        <f aca="true" t="shared" si="7" ref="O32:P34">+M32+K32+I32</f>
        <v>427</v>
      </c>
      <c r="P32" s="68">
        <f t="shared" si="7"/>
        <v>160</v>
      </c>
      <c r="Q32" s="70">
        <f t="shared" si="0"/>
        <v>160</v>
      </c>
      <c r="R32" s="72">
        <f t="shared" si="1"/>
        <v>2.66875</v>
      </c>
      <c r="S32" s="213"/>
      <c r="T32" s="73">
        <f t="shared" si="2"/>
      </c>
      <c r="U32" s="213">
        <v>731267</v>
      </c>
      <c r="V32" s="68">
        <v>88081</v>
      </c>
      <c r="W32" s="88">
        <f t="shared" si="5"/>
        <v>8.302210465367105</v>
      </c>
      <c r="X32" s="45"/>
    </row>
    <row r="33" spans="1:24" s="20" customFormat="1" ht="15" customHeight="1">
      <c r="A33" s="62">
        <v>29</v>
      </c>
      <c r="B33" s="66" t="s">
        <v>87</v>
      </c>
      <c r="C33" s="54">
        <v>39633</v>
      </c>
      <c r="D33" s="55" t="s">
        <v>5</v>
      </c>
      <c r="E33" s="55" t="s">
        <v>16</v>
      </c>
      <c r="F33" s="56">
        <v>123</v>
      </c>
      <c r="G33" s="56">
        <v>1</v>
      </c>
      <c r="H33" s="56">
        <v>24</v>
      </c>
      <c r="I33" s="213">
        <v>0</v>
      </c>
      <c r="J33" s="68">
        <v>0</v>
      </c>
      <c r="K33" s="213">
        <v>380</v>
      </c>
      <c r="L33" s="68">
        <v>95</v>
      </c>
      <c r="M33" s="213">
        <v>0</v>
      </c>
      <c r="N33" s="68">
        <v>0</v>
      </c>
      <c r="O33" s="213">
        <f t="shared" si="7"/>
        <v>380</v>
      </c>
      <c r="P33" s="68">
        <f t="shared" si="7"/>
        <v>95</v>
      </c>
      <c r="Q33" s="70">
        <f t="shared" si="0"/>
        <v>95</v>
      </c>
      <c r="R33" s="72">
        <f t="shared" si="1"/>
        <v>4</v>
      </c>
      <c r="S33" s="213"/>
      <c r="T33" s="73">
        <f t="shared" si="2"/>
      </c>
      <c r="U33" s="213">
        <v>1540882</v>
      </c>
      <c r="V33" s="68">
        <v>212592</v>
      </c>
      <c r="W33" s="88">
        <f t="shared" si="5"/>
        <v>7.248071423195605</v>
      </c>
      <c r="X33" s="45"/>
    </row>
    <row r="34" spans="1:24" s="20" customFormat="1" ht="15" customHeight="1">
      <c r="A34" s="62">
        <v>30</v>
      </c>
      <c r="B34" s="91" t="s">
        <v>88</v>
      </c>
      <c r="C34" s="54">
        <v>39717</v>
      </c>
      <c r="D34" s="55" t="s">
        <v>5</v>
      </c>
      <c r="E34" s="55" t="s">
        <v>89</v>
      </c>
      <c r="F34" s="56">
        <v>130</v>
      </c>
      <c r="G34" s="56">
        <v>2</v>
      </c>
      <c r="H34" s="56">
        <v>12</v>
      </c>
      <c r="I34" s="213">
        <v>107</v>
      </c>
      <c r="J34" s="68">
        <v>57</v>
      </c>
      <c r="K34" s="213">
        <v>24</v>
      </c>
      <c r="L34" s="68">
        <v>4</v>
      </c>
      <c r="M34" s="213">
        <v>131</v>
      </c>
      <c r="N34" s="68">
        <v>21</v>
      </c>
      <c r="O34" s="213">
        <f t="shared" si="7"/>
        <v>262</v>
      </c>
      <c r="P34" s="68">
        <f t="shared" si="7"/>
        <v>82</v>
      </c>
      <c r="Q34" s="70">
        <f t="shared" si="0"/>
        <v>41</v>
      </c>
      <c r="R34" s="72">
        <f t="shared" si="1"/>
        <v>3.1951219512195124</v>
      </c>
      <c r="S34" s="213"/>
      <c r="T34" s="73">
        <f t="shared" si="2"/>
      </c>
      <c r="U34" s="213">
        <v>1470430</v>
      </c>
      <c r="V34" s="68">
        <v>168419</v>
      </c>
      <c r="W34" s="88">
        <f t="shared" si="5"/>
        <v>8.730784531436477</v>
      </c>
      <c r="X34" s="45"/>
    </row>
    <row r="35" spans="1:24" s="20" customFormat="1" ht="15" customHeight="1">
      <c r="A35" s="62">
        <v>31</v>
      </c>
      <c r="B35" s="90" t="s">
        <v>90</v>
      </c>
      <c r="C35" s="64">
        <v>39752</v>
      </c>
      <c r="D35" s="77" t="s">
        <v>80</v>
      </c>
      <c r="E35" s="77" t="s">
        <v>91</v>
      </c>
      <c r="F35" s="78">
        <v>53</v>
      </c>
      <c r="G35" s="78">
        <v>1</v>
      </c>
      <c r="H35" s="78">
        <v>7</v>
      </c>
      <c r="I35" s="217">
        <v>85</v>
      </c>
      <c r="J35" s="69">
        <v>17</v>
      </c>
      <c r="K35" s="217">
        <v>100</v>
      </c>
      <c r="L35" s="69">
        <v>20</v>
      </c>
      <c r="M35" s="217">
        <v>40</v>
      </c>
      <c r="N35" s="69">
        <v>8</v>
      </c>
      <c r="O35" s="224">
        <f>+I35+K35+M35</f>
        <v>225</v>
      </c>
      <c r="P35" s="74">
        <f>+J35+L35+N35</f>
        <v>45</v>
      </c>
      <c r="Q35" s="70">
        <f t="shared" si="0"/>
        <v>45</v>
      </c>
      <c r="R35" s="72">
        <f t="shared" si="1"/>
        <v>5</v>
      </c>
      <c r="S35" s="217">
        <v>150</v>
      </c>
      <c r="T35" s="73">
        <f t="shared" si="2"/>
        <v>0.5</v>
      </c>
      <c r="U35" s="217">
        <v>33340</v>
      </c>
      <c r="V35" s="69">
        <v>4459</v>
      </c>
      <c r="W35" s="88">
        <f t="shared" si="5"/>
        <v>7.477012783135232</v>
      </c>
      <c r="X35" s="45"/>
    </row>
    <row r="36" spans="1:24" s="20" customFormat="1" ht="15" customHeight="1">
      <c r="A36" s="62">
        <v>32</v>
      </c>
      <c r="B36" s="66" t="s">
        <v>92</v>
      </c>
      <c r="C36" s="54">
        <v>39717</v>
      </c>
      <c r="D36" s="55" t="s">
        <v>5</v>
      </c>
      <c r="E36" s="55" t="s">
        <v>86</v>
      </c>
      <c r="F36" s="56">
        <v>93</v>
      </c>
      <c r="G36" s="56">
        <v>12</v>
      </c>
      <c r="H36" s="56">
        <v>1</v>
      </c>
      <c r="I36" s="213">
        <v>75</v>
      </c>
      <c r="J36" s="68">
        <v>21</v>
      </c>
      <c r="K36" s="213">
        <v>82</v>
      </c>
      <c r="L36" s="68">
        <v>24</v>
      </c>
      <c r="M36" s="213">
        <v>44</v>
      </c>
      <c r="N36" s="68">
        <v>14</v>
      </c>
      <c r="O36" s="213">
        <f>+M36+K36+I36</f>
        <v>201</v>
      </c>
      <c r="P36" s="68">
        <f>+N36+L36+J36</f>
        <v>59</v>
      </c>
      <c r="Q36" s="70">
        <f t="shared" si="0"/>
        <v>4.916666666666667</v>
      </c>
      <c r="R36" s="72">
        <f t="shared" si="1"/>
        <v>3.406779661016949</v>
      </c>
      <c r="S36" s="213"/>
      <c r="T36" s="73">
        <f t="shared" si="2"/>
      </c>
      <c r="U36" s="213">
        <v>816004</v>
      </c>
      <c r="V36" s="68">
        <v>93563</v>
      </c>
      <c r="W36" s="88">
        <f t="shared" si="5"/>
        <v>8.721439030385943</v>
      </c>
      <c r="X36" s="45"/>
    </row>
    <row r="37" spans="1:24" s="20" customFormat="1" ht="15" customHeight="1">
      <c r="A37" s="62">
        <v>33</v>
      </c>
      <c r="B37" s="57" t="s">
        <v>55</v>
      </c>
      <c r="C37" s="54">
        <v>39731</v>
      </c>
      <c r="D37" s="55" t="s">
        <v>40</v>
      </c>
      <c r="E37" s="55" t="s">
        <v>24</v>
      </c>
      <c r="F37" s="56">
        <v>37</v>
      </c>
      <c r="G37" s="56">
        <v>1</v>
      </c>
      <c r="H37" s="56">
        <v>10</v>
      </c>
      <c r="I37" s="213">
        <v>50</v>
      </c>
      <c r="J37" s="68">
        <v>10</v>
      </c>
      <c r="K37" s="213">
        <v>58</v>
      </c>
      <c r="L37" s="68">
        <v>11</v>
      </c>
      <c r="M37" s="213">
        <v>63</v>
      </c>
      <c r="N37" s="68">
        <v>12</v>
      </c>
      <c r="O37" s="224">
        <f>I37+K37+M37</f>
        <v>171</v>
      </c>
      <c r="P37" s="74">
        <f>J37+L37+N37</f>
        <v>33</v>
      </c>
      <c r="Q37" s="70">
        <f t="shared" si="0"/>
        <v>33</v>
      </c>
      <c r="R37" s="72">
        <f t="shared" si="1"/>
        <v>5.181818181818182</v>
      </c>
      <c r="S37" s="213">
        <v>100</v>
      </c>
      <c r="T37" s="73">
        <f t="shared" si="2"/>
        <v>0.71</v>
      </c>
      <c r="U37" s="226">
        <v>346194.1</v>
      </c>
      <c r="V37" s="69">
        <v>45551</v>
      </c>
      <c r="W37" s="88">
        <f t="shared" si="5"/>
        <v>7.6001426971965484</v>
      </c>
      <c r="X37" s="45"/>
    </row>
    <row r="38" spans="1:24" s="20" customFormat="1" ht="15" customHeight="1">
      <c r="A38" s="62">
        <v>34</v>
      </c>
      <c r="B38" s="66" t="s">
        <v>93</v>
      </c>
      <c r="C38" s="54">
        <v>39766</v>
      </c>
      <c r="D38" s="55" t="s">
        <v>5</v>
      </c>
      <c r="E38" s="55" t="s">
        <v>89</v>
      </c>
      <c r="F38" s="56">
        <v>86</v>
      </c>
      <c r="G38" s="56">
        <v>1</v>
      </c>
      <c r="H38" s="56">
        <v>5</v>
      </c>
      <c r="I38" s="213">
        <v>47</v>
      </c>
      <c r="J38" s="68">
        <v>9</v>
      </c>
      <c r="K38" s="213">
        <v>65</v>
      </c>
      <c r="L38" s="68">
        <v>13</v>
      </c>
      <c r="M38" s="213">
        <v>55</v>
      </c>
      <c r="N38" s="68">
        <v>11</v>
      </c>
      <c r="O38" s="213">
        <f>+M38+K38+I38</f>
        <v>167</v>
      </c>
      <c r="P38" s="68">
        <f>+N38+L38+J38</f>
        <v>33</v>
      </c>
      <c r="Q38" s="70">
        <f t="shared" si="0"/>
        <v>33</v>
      </c>
      <c r="R38" s="72">
        <f t="shared" si="1"/>
        <v>5.0606060606060606</v>
      </c>
      <c r="S38" s="213"/>
      <c r="T38" s="73">
        <f t="shared" si="2"/>
      </c>
      <c r="U38" s="213">
        <v>956308</v>
      </c>
      <c r="V38" s="68">
        <v>102482</v>
      </c>
      <c r="W38" s="88">
        <f t="shared" si="5"/>
        <v>9.331472844011632</v>
      </c>
      <c r="X38" s="45"/>
    </row>
    <row r="39" spans="1:24" s="20" customFormat="1" ht="15" customHeight="1">
      <c r="A39" s="62">
        <v>35</v>
      </c>
      <c r="B39" s="57" t="s">
        <v>56</v>
      </c>
      <c r="C39" s="54">
        <v>39696</v>
      </c>
      <c r="D39" s="55" t="s">
        <v>40</v>
      </c>
      <c r="E39" s="55" t="s">
        <v>57</v>
      </c>
      <c r="F39" s="56">
        <v>15</v>
      </c>
      <c r="G39" s="56">
        <v>1</v>
      </c>
      <c r="H39" s="56">
        <v>12</v>
      </c>
      <c r="I39" s="213">
        <v>88</v>
      </c>
      <c r="J39" s="68">
        <v>14</v>
      </c>
      <c r="K39" s="213">
        <v>30</v>
      </c>
      <c r="L39" s="68">
        <v>5</v>
      </c>
      <c r="M39" s="213">
        <v>36</v>
      </c>
      <c r="N39" s="68">
        <v>6</v>
      </c>
      <c r="O39" s="224">
        <f>I39+K39+M39</f>
        <v>154</v>
      </c>
      <c r="P39" s="74">
        <f>J39+L39+N39</f>
        <v>25</v>
      </c>
      <c r="Q39" s="70">
        <f t="shared" si="0"/>
        <v>25</v>
      </c>
      <c r="R39" s="72">
        <f t="shared" si="1"/>
        <v>6.16</v>
      </c>
      <c r="S39" s="213">
        <v>33</v>
      </c>
      <c r="T39" s="73">
        <f t="shared" si="2"/>
        <v>3.6666666666666665</v>
      </c>
      <c r="U39" s="226">
        <v>83679</v>
      </c>
      <c r="V39" s="69">
        <v>9323</v>
      </c>
      <c r="W39" s="88">
        <f t="shared" si="5"/>
        <v>8.975544352676177</v>
      </c>
      <c r="X39" s="45"/>
    </row>
    <row r="40" spans="1:24" s="20" customFormat="1" ht="15" customHeight="1">
      <c r="A40" s="62">
        <v>36</v>
      </c>
      <c r="B40" s="67" t="s">
        <v>36</v>
      </c>
      <c r="C40" s="64">
        <v>39745</v>
      </c>
      <c r="D40" s="63" t="s">
        <v>33</v>
      </c>
      <c r="E40" s="63" t="s">
        <v>94</v>
      </c>
      <c r="F40" s="65">
        <v>202</v>
      </c>
      <c r="G40" s="65">
        <v>2</v>
      </c>
      <c r="H40" s="65">
        <v>8</v>
      </c>
      <c r="I40" s="217">
        <v>0</v>
      </c>
      <c r="J40" s="69">
        <v>0</v>
      </c>
      <c r="K40" s="217">
        <v>16</v>
      </c>
      <c r="L40" s="69">
        <v>4</v>
      </c>
      <c r="M40" s="217">
        <v>16</v>
      </c>
      <c r="N40" s="69">
        <v>3</v>
      </c>
      <c r="O40" s="224">
        <f>+I40+K40+M40</f>
        <v>32</v>
      </c>
      <c r="P40" s="74">
        <f>+J40+L40+N40</f>
        <v>7</v>
      </c>
      <c r="Q40" s="70">
        <f t="shared" si="0"/>
        <v>3.5</v>
      </c>
      <c r="R40" s="72">
        <f t="shared" si="1"/>
        <v>4.571428571428571</v>
      </c>
      <c r="S40" s="217">
        <v>1907</v>
      </c>
      <c r="T40" s="73">
        <f t="shared" si="2"/>
        <v>-0.9832197168327216</v>
      </c>
      <c r="U40" s="217">
        <v>3884284</v>
      </c>
      <c r="V40" s="69">
        <v>498082</v>
      </c>
      <c r="W40" s="89">
        <f t="shared" si="5"/>
        <v>7.798482980714019</v>
      </c>
      <c r="X40" s="45"/>
    </row>
    <row r="41" spans="1:24" s="20" customFormat="1" ht="15" customHeight="1">
      <c r="A41" s="62">
        <v>37</v>
      </c>
      <c r="B41" s="66" t="s">
        <v>95</v>
      </c>
      <c r="C41" s="54">
        <v>39745</v>
      </c>
      <c r="D41" s="55" t="s">
        <v>5</v>
      </c>
      <c r="E41" s="55" t="s">
        <v>96</v>
      </c>
      <c r="F41" s="56">
        <v>72</v>
      </c>
      <c r="G41" s="56">
        <v>1</v>
      </c>
      <c r="H41" s="56">
        <v>8</v>
      </c>
      <c r="I41" s="213">
        <v>0</v>
      </c>
      <c r="J41" s="68">
        <v>0</v>
      </c>
      <c r="K41" s="213">
        <v>18</v>
      </c>
      <c r="L41" s="68">
        <v>3</v>
      </c>
      <c r="M41" s="213">
        <v>0</v>
      </c>
      <c r="N41" s="68">
        <v>0</v>
      </c>
      <c r="O41" s="213">
        <f>+M41+K41+I41</f>
        <v>18</v>
      </c>
      <c r="P41" s="68">
        <f>+N41+L41+J41</f>
        <v>3</v>
      </c>
      <c r="Q41" s="70">
        <f t="shared" si="0"/>
        <v>3</v>
      </c>
      <c r="R41" s="72">
        <f t="shared" si="1"/>
        <v>6</v>
      </c>
      <c r="S41" s="213"/>
      <c r="T41" s="73">
        <f t="shared" si="2"/>
      </c>
      <c r="U41" s="213">
        <v>487170</v>
      </c>
      <c r="V41" s="68">
        <v>57882</v>
      </c>
      <c r="W41" s="88">
        <f t="shared" si="5"/>
        <v>8.416606198818286</v>
      </c>
      <c r="X41" s="45"/>
    </row>
    <row r="42" spans="1:24" s="20" customFormat="1" ht="15" customHeight="1" thickBot="1">
      <c r="A42" s="62">
        <v>38</v>
      </c>
      <c r="B42" s="200" t="s">
        <v>102</v>
      </c>
      <c r="C42" s="203">
        <v>39731</v>
      </c>
      <c r="D42" s="204" t="s">
        <v>98</v>
      </c>
      <c r="E42" s="205" t="s">
        <v>103</v>
      </c>
      <c r="F42" s="206">
        <v>131</v>
      </c>
      <c r="G42" s="206">
        <v>1</v>
      </c>
      <c r="H42" s="206">
        <v>10</v>
      </c>
      <c r="I42" s="231">
        <v>0</v>
      </c>
      <c r="J42" s="248">
        <v>0</v>
      </c>
      <c r="K42" s="231">
        <v>0</v>
      </c>
      <c r="L42" s="248">
        <v>0</v>
      </c>
      <c r="M42" s="231">
        <v>18</v>
      </c>
      <c r="N42" s="248">
        <v>2</v>
      </c>
      <c r="O42" s="233">
        <f>I42+K42+M42</f>
        <v>18</v>
      </c>
      <c r="P42" s="249">
        <f>J42+L42+N42</f>
        <v>2</v>
      </c>
      <c r="Q42" s="92">
        <f t="shared" si="0"/>
        <v>2</v>
      </c>
      <c r="R42" s="208">
        <f t="shared" si="1"/>
        <v>9</v>
      </c>
      <c r="S42" s="231">
        <v>36</v>
      </c>
      <c r="T42" s="93">
        <f t="shared" si="2"/>
        <v>-0.5</v>
      </c>
      <c r="U42" s="231">
        <v>1228154</v>
      </c>
      <c r="V42" s="248">
        <v>156913</v>
      </c>
      <c r="W42" s="210">
        <f>IF(U42&lt;&gt;0,U42/V42,"")</f>
        <v>7.826974183146074</v>
      </c>
      <c r="X42" s="45"/>
    </row>
    <row r="43" spans="1:28" s="23" customFormat="1" ht="15">
      <c r="A43" s="1"/>
      <c r="B43" s="253"/>
      <c r="C43" s="254"/>
      <c r="D43" s="254"/>
      <c r="E43" s="255"/>
      <c r="F43" s="3"/>
      <c r="G43" s="3"/>
      <c r="H43" s="4"/>
      <c r="I43" s="232"/>
      <c r="J43" s="238"/>
      <c r="K43" s="232"/>
      <c r="L43" s="238"/>
      <c r="M43" s="232"/>
      <c r="N43" s="238"/>
      <c r="O43" s="234"/>
      <c r="P43" s="244"/>
      <c r="Q43" s="238"/>
      <c r="R43" s="5"/>
      <c r="S43" s="232"/>
      <c r="T43" s="6"/>
      <c r="U43" s="232"/>
      <c r="V43" s="238"/>
      <c r="W43" s="5"/>
      <c r="AB43" s="23" t="s">
        <v>23</v>
      </c>
    </row>
    <row r="44" spans="1:24" s="27" customFormat="1" ht="18">
      <c r="A44" s="24"/>
      <c r="B44" s="25"/>
      <c r="C44" s="26"/>
      <c r="F44" s="28"/>
      <c r="G44" s="29"/>
      <c r="H44" s="30"/>
      <c r="I44" s="32"/>
      <c r="J44" s="239"/>
      <c r="K44" s="32"/>
      <c r="L44" s="239"/>
      <c r="M44" s="32"/>
      <c r="N44" s="239"/>
      <c r="O44" s="32"/>
      <c r="P44" s="239"/>
      <c r="Q44" s="239"/>
      <c r="R44" s="31"/>
      <c r="S44" s="32"/>
      <c r="T44" s="33"/>
      <c r="U44" s="32"/>
      <c r="V44" s="239"/>
      <c r="W44" s="31"/>
      <c r="X44" s="34"/>
    </row>
    <row r="45" spans="4:23" ht="18">
      <c r="D45" s="251"/>
      <c r="E45" s="252"/>
      <c r="F45" s="252"/>
      <c r="G45" s="252"/>
      <c r="S45" s="258" t="s">
        <v>3</v>
      </c>
      <c r="T45" s="258"/>
      <c r="U45" s="258"/>
      <c r="V45" s="258"/>
      <c r="W45" s="258"/>
    </row>
    <row r="46" spans="4:23" ht="18">
      <c r="D46" s="40"/>
      <c r="E46" s="41"/>
      <c r="F46" s="42"/>
      <c r="G46" s="42"/>
      <c r="S46" s="258"/>
      <c r="T46" s="258"/>
      <c r="U46" s="258"/>
      <c r="V46" s="258"/>
      <c r="W46" s="258"/>
    </row>
    <row r="47" spans="19:23" ht="18">
      <c r="S47" s="258"/>
      <c r="T47" s="258"/>
      <c r="U47" s="258"/>
      <c r="V47" s="258"/>
      <c r="W47" s="258"/>
    </row>
    <row r="48" spans="16:23" ht="18">
      <c r="P48" s="256" t="s">
        <v>30</v>
      </c>
      <c r="Q48" s="257"/>
      <c r="R48" s="257"/>
      <c r="S48" s="257"/>
      <c r="T48" s="257"/>
      <c r="U48" s="257"/>
      <c r="V48" s="257"/>
      <c r="W48" s="257"/>
    </row>
    <row r="49" spans="16:23" ht="18">
      <c r="P49" s="257"/>
      <c r="Q49" s="257"/>
      <c r="R49" s="257"/>
      <c r="S49" s="257"/>
      <c r="T49" s="257"/>
      <c r="U49" s="257"/>
      <c r="V49" s="257"/>
      <c r="W49" s="257"/>
    </row>
    <row r="50" spans="16:23" ht="18">
      <c r="P50" s="257"/>
      <c r="Q50" s="257"/>
      <c r="R50" s="257"/>
      <c r="S50" s="257"/>
      <c r="T50" s="257"/>
      <c r="U50" s="257"/>
      <c r="V50" s="257"/>
      <c r="W50" s="257"/>
    </row>
    <row r="51" spans="16:23" ht="18">
      <c r="P51" s="257"/>
      <c r="Q51" s="257"/>
      <c r="R51" s="257"/>
      <c r="S51" s="257"/>
      <c r="T51" s="257"/>
      <c r="U51" s="257"/>
      <c r="V51" s="257"/>
      <c r="W51" s="257"/>
    </row>
    <row r="52" spans="16:23" ht="18">
      <c r="P52" s="257"/>
      <c r="Q52" s="257"/>
      <c r="R52" s="257"/>
      <c r="S52" s="257"/>
      <c r="T52" s="257"/>
      <c r="U52" s="257"/>
      <c r="V52" s="257"/>
      <c r="W52" s="257"/>
    </row>
    <row r="53" spans="16:23" ht="18">
      <c r="P53" s="257"/>
      <c r="Q53" s="257"/>
      <c r="R53" s="257"/>
      <c r="S53" s="257"/>
      <c r="T53" s="257"/>
      <c r="U53" s="257"/>
      <c r="V53" s="257"/>
      <c r="W53" s="257"/>
    </row>
    <row r="54" spans="16:23" ht="18">
      <c r="P54" s="193" t="s">
        <v>17</v>
      </c>
      <c r="Q54" s="257"/>
      <c r="R54" s="257"/>
      <c r="S54" s="257"/>
      <c r="T54" s="257"/>
      <c r="U54" s="257"/>
      <c r="V54" s="257"/>
      <c r="W54" s="257"/>
    </row>
    <row r="55" spans="16:23" ht="18">
      <c r="P55" s="257"/>
      <c r="Q55" s="257"/>
      <c r="R55" s="257"/>
      <c r="S55" s="257"/>
      <c r="T55" s="257"/>
      <c r="U55" s="257"/>
      <c r="V55" s="257"/>
      <c r="W55" s="257"/>
    </row>
    <row r="56" spans="16:23" ht="18">
      <c r="P56" s="257"/>
      <c r="Q56" s="257"/>
      <c r="R56" s="257"/>
      <c r="S56" s="257"/>
      <c r="T56" s="257"/>
      <c r="U56" s="257"/>
      <c r="V56" s="257"/>
      <c r="W56" s="257"/>
    </row>
    <row r="57" spans="16:23" ht="18">
      <c r="P57" s="257"/>
      <c r="Q57" s="257"/>
      <c r="R57" s="257"/>
      <c r="S57" s="257"/>
      <c r="T57" s="257"/>
      <c r="U57" s="257"/>
      <c r="V57" s="257"/>
      <c r="W57" s="257"/>
    </row>
    <row r="58" spans="16:23" ht="18">
      <c r="P58" s="257"/>
      <c r="Q58" s="257"/>
      <c r="R58" s="257"/>
      <c r="S58" s="257"/>
      <c r="T58" s="257"/>
      <c r="U58" s="257"/>
      <c r="V58" s="257"/>
      <c r="W58" s="257"/>
    </row>
    <row r="59" spans="16:23" ht="18">
      <c r="P59" s="257"/>
      <c r="Q59" s="257"/>
      <c r="R59" s="257"/>
      <c r="S59" s="257"/>
      <c r="T59" s="257"/>
      <c r="U59" s="257"/>
      <c r="V59" s="257"/>
      <c r="W59" s="257"/>
    </row>
    <row r="60" spans="16:23" ht="18">
      <c r="P60" s="257"/>
      <c r="Q60" s="257"/>
      <c r="R60" s="257"/>
      <c r="S60" s="257"/>
      <c r="T60" s="257"/>
      <c r="U60" s="257"/>
      <c r="V60" s="257"/>
      <c r="W60" s="257"/>
    </row>
  </sheetData>
  <mergeCells count="19">
    <mergeCell ref="D3:D4"/>
    <mergeCell ref="M3:N3"/>
    <mergeCell ref="K3:L3"/>
    <mergeCell ref="O3:R3"/>
    <mergeCell ref="A2:W2"/>
    <mergeCell ref="S3:T3"/>
    <mergeCell ref="F3:F4"/>
    <mergeCell ref="I3:J3"/>
    <mergeCell ref="G3:G4"/>
    <mergeCell ref="U3:W3"/>
    <mergeCell ref="B3:B4"/>
    <mergeCell ref="C3:C4"/>
    <mergeCell ref="E3:E4"/>
    <mergeCell ref="H3:H4"/>
    <mergeCell ref="D45:G45"/>
    <mergeCell ref="B43:E43"/>
    <mergeCell ref="P48:W53"/>
    <mergeCell ref="P54:W60"/>
    <mergeCell ref="S45:W47"/>
  </mergeCells>
  <printOptions/>
  <pageMargins left="0.3" right="0.13" top="1" bottom="1" header="0.5" footer="0.5"/>
  <pageSetup orientation="portrait" paperSize="9" scale="35" r:id="rId2"/>
  <ignoredErrors>
    <ignoredError sqref="X42 X6:X7 W15:W29" formula="1" unlockedFormula="1"/>
    <ignoredError sqref="O14:P29 O7:P13 O30:P38 W14" formula="1"/>
    <ignoredError sqref="W30:W41"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workbookViewId="0" topLeftCell="A1">
      <selection activeCell="B3" sqref="B3:B4"/>
    </sheetView>
  </sheetViews>
  <sheetFormatPr defaultColWidth="9.140625" defaultRowHeight="12.75"/>
  <cols>
    <col min="1" max="1" width="3.7109375" style="179" bestFit="1" customWidth="1"/>
    <col min="2" max="2" width="44.00390625" style="178" bestFit="1" customWidth="1"/>
    <col min="3" max="3" width="9.421875" style="176" customWidth="1"/>
    <col min="4" max="4" width="14.140625" style="178" customWidth="1"/>
    <col min="5" max="5" width="18.140625" style="180" hidden="1" customWidth="1"/>
    <col min="6" max="6" width="6.28125" style="176" hidden="1" customWidth="1"/>
    <col min="7" max="7" width="8.140625" style="176" customWidth="1"/>
    <col min="8" max="8" width="9.421875" style="176" customWidth="1"/>
    <col min="9" max="9" width="11.00390625" style="177" hidden="1" customWidth="1"/>
    <col min="10" max="10" width="7.421875" style="178" hidden="1" customWidth="1"/>
    <col min="11" max="11" width="11.00390625" style="177" hidden="1" customWidth="1"/>
    <col min="12" max="12" width="8.00390625" style="178" hidden="1" customWidth="1"/>
    <col min="13" max="13" width="12.140625" style="177" hidden="1" customWidth="1"/>
    <col min="14" max="14" width="8.00390625" style="178" hidden="1" customWidth="1"/>
    <col min="15" max="15" width="15.421875" style="181" bestFit="1" customWidth="1"/>
    <col min="16" max="16" width="9.28125" style="178" customWidth="1"/>
    <col min="17" max="17" width="10.7109375" style="178" hidden="1" customWidth="1"/>
    <col min="18" max="18" width="7.7109375" style="183" hidden="1" customWidth="1"/>
    <col min="19" max="19" width="12.140625" style="184" hidden="1" customWidth="1"/>
    <col min="20" max="20" width="10.28125" style="178" hidden="1" customWidth="1"/>
    <col min="21" max="21" width="15.140625" style="177" bestFit="1" customWidth="1"/>
    <col min="22" max="22" width="12.28125" style="185" bestFit="1" customWidth="1"/>
    <col min="23" max="23" width="7.7109375" style="183" bestFit="1" customWidth="1"/>
    <col min="24" max="24" width="39.8515625" style="182" customWidth="1"/>
    <col min="25" max="27" width="39.8515625" style="178" customWidth="1"/>
    <col min="28" max="28" width="2.00390625" style="178" bestFit="1" customWidth="1"/>
    <col min="29" max="16384" width="39.8515625" style="178" customWidth="1"/>
  </cols>
  <sheetData>
    <row r="1" spans="1:15" s="127" customFormat="1" ht="99" customHeight="1">
      <c r="A1" s="115"/>
      <c r="B1" s="116"/>
      <c r="C1" s="117"/>
      <c r="D1" s="118"/>
      <c r="E1" s="118"/>
      <c r="F1" s="119"/>
      <c r="G1" s="119"/>
      <c r="H1" s="119"/>
      <c r="I1" s="120"/>
      <c r="J1" s="121"/>
      <c r="K1" s="122"/>
      <c r="L1" s="123"/>
      <c r="M1" s="124"/>
      <c r="N1" s="125"/>
      <c r="O1" s="126"/>
    </row>
    <row r="2" spans="1:23" s="128" customFormat="1" ht="27.75" thickBot="1">
      <c r="A2" s="271" t="s">
        <v>18</v>
      </c>
      <c r="B2" s="272"/>
      <c r="C2" s="272"/>
      <c r="D2" s="272"/>
      <c r="E2" s="272"/>
      <c r="F2" s="272"/>
      <c r="G2" s="272"/>
      <c r="H2" s="272"/>
      <c r="I2" s="272"/>
      <c r="J2" s="272"/>
      <c r="K2" s="272"/>
      <c r="L2" s="272"/>
      <c r="M2" s="272"/>
      <c r="N2" s="272"/>
      <c r="O2" s="272"/>
      <c r="P2" s="272"/>
      <c r="Q2" s="272"/>
      <c r="R2" s="272"/>
      <c r="S2" s="272"/>
      <c r="T2" s="272"/>
      <c r="U2" s="272"/>
      <c r="V2" s="272"/>
      <c r="W2" s="272"/>
    </row>
    <row r="3" spans="1:23" s="130" customFormat="1" ht="16.5" customHeight="1">
      <c r="A3" s="129"/>
      <c r="B3" s="273" t="s">
        <v>19</v>
      </c>
      <c r="C3" s="275" t="s">
        <v>25</v>
      </c>
      <c r="D3" s="277" t="s">
        <v>7</v>
      </c>
      <c r="E3" s="277" t="s">
        <v>4</v>
      </c>
      <c r="F3" s="277" t="s">
        <v>26</v>
      </c>
      <c r="G3" s="277" t="s">
        <v>27</v>
      </c>
      <c r="H3" s="277" t="s">
        <v>28</v>
      </c>
      <c r="I3" s="280" t="s">
        <v>8</v>
      </c>
      <c r="J3" s="280"/>
      <c r="K3" s="280" t="s">
        <v>9</v>
      </c>
      <c r="L3" s="280"/>
      <c r="M3" s="280" t="s">
        <v>10</v>
      </c>
      <c r="N3" s="280"/>
      <c r="O3" s="281" t="s">
        <v>29</v>
      </c>
      <c r="P3" s="281"/>
      <c r="Q3" s="281"/>
      <c r="R3" s="281"/>
      <c r="S3" s="280" t="s">
        <v>6</v>
      </c>
      <c r="T3" s="280"/>
      <c r="U3" s="281" t="s">
        <v>20</v>
      </c>
      <c r="V3" s="281"/>
      <c r="W3" s="282"/>
    </row>
    <row r="4" spans="1:23" s="130" customFormat="1" ht="37.5" customHeight="1" thickBot="1">
      <c r="A4" s="131"/>
      <c r="B4" s="274"/>
      <c r="C4" s="276"/>
      <c r="D4" s="278"/>
      <c r="E4" s="278"/>
      <c r="F4" s="279"/>
      <c r="G4" s="279"/>
      <c r="H4" s="279"/>
      <c r="I4" s="132" t="s">
        <v>13</v>
      </c>
      <c r="J4" s="133" t="s">
        <v>12</v>
      </c>
      <c r="K4" s="132" t="s">
        <v>13</v>
      </c>
      <c r="L4" s="133" t="s">
        <v>12</v>
      </c>
      <c r="M4" s="132" t="s">
        <v>13</v>
      </c>
      <c r="N4" s="133" t="s">
        <v>12</v>
      </c>
      <c r="O4" s="134" t="s">
        <v>13</v>
      </c>
      <c r="P4" s="135" t="s">
        <v>12</v>
      </c>
      <c r="Q4" s="135" t="s">
        <v>21</v>
      </c>
      <c r="R4" s="136" t="s">
        <v>22</v>
      </c>
      <c r="S4" s="132" t="s">
        <v>13</v>
      </c>
      <c r="T4" s="137" t="s">
        <v>11</v>
      </c>
      <c r="U4" s="132" t="s">
        <v>13</v>
      </c>
      <c r="V4" s="133" t="s">
        <v>12</v>
      </c>
      <c r="W4" s="138" t="s">
        <v>22</v>
      </c>
    </row>
    <row r="5" spans="1:24" s="139" customFormat="1" ht="15.75" customHeight="1">
      <c r="A5" s="2">
        <v>1</v>
      </c>
      <c r="B5" s="61" t="s">
        <v>58</v>
      </c>
      <c r="C5" s="58">
        <v>39787</v>
      </c>
      <c r="D5" s="59" t="s">
        <v>5</v>
      </c>
      <c r="E5" s="59" t="s">
        <v>24</v>
      </c>
      <c r="F5" s="60">
        <v>406</v>
      </c>
      <c r="G5" s="60">
        <v>600</v>
      </c>
      <c r="H5" s="60">
        <v>2</v>
      </c>
      <c r="I5" s="212">
        <v>1843274</v>
      </c>
      <c r="J5" s="83">
        <v>221018</v>
      </c>
      <c r="K5" s="212">
        <v>1540525</v>
      </c>
      <c r="L5" s="83">
        <v>180767</v>
      </c>
      <c r="M5" s="212">
        <v>1379074</v>
      </c>
      <c r="N5" s="83">
        <v>162693</v>
      </c>
      <c r="O5" s="212">
        <f>+M5+K5+I5</f>
        <v>4762873</v>
      </c>
      <c r="P5" s="83">
        <f>+N5+L5+J5</f>
        <v>564478</v>
      </c>
      <c r="Q5" s="84">
        <f aca="true" t="shared" si="0" ref="Q5:Q24">IF(O5&lt;&gt;0,P5/G5,"")</f>
        <v>940.7966666666666</v>
      </c>
      <c r="R5" s="85">
        <f aca="true" t="shared" si="1" ref="R5:R24">IF(O5&lt;&gt;0,O5/P5,"")</f>
        <v>8.437659217896888</v>
      </c>
      <c r="S5" s="212">
        <v>7114043</v>
      </c>
      <c r="T5" s="86">
        <f aca="true" t="shared" si="2" ref="T5:T24">IF(S5&lt;&gt;0,-(S5-O5)/S5,"")</f>
        <v>-0.33049701836213247</v>
      </c>
      <c r="U5" s="212">
        <v>22028022</v>
      </c>
      <c r="V5" s="83">
        <v>2611425</v>
      </c>
      <c r="W5" s="87">
        <f aca="true" t="shared" si="3" ref="W5:W13">U5/V5</f>
        <v>8.43524971998047</v>
      </c>
      <c r="X5" s="130"/>
    </row>
    <row r="6" spans="1:24" s="139" customFormat="1" ht="16.5" customHeight="1">
      <c r="A6" s="2">
        <v>2</v>
      </c>
      <c r="B6" s="57" t="s">
        <v>14</v>
      </c>
      <c r="C6" s="54">
        <v>39787</v>
      </c>
      <c r="D6" s="55" t="s">
        <v>31</v>
      </c>
      <c r="E6" s="55" t="s">
        <v>15</v>
      </c>
      <c r="F6" s="56">
        <v>241</v>
      </c>
      <c r="G6" s="56">
        <v>339</v>
      </c>
      <c r="H6" s="56">
        <v>2</v>
      </c>
      <c r="I6" s="213">
        <v>1120236.5</v>
      </c>
      <c r="J6" s="68">
        <v>141112</v>
      </c>
      <c r="K6" s="213">
        <v>1012980</v>
      </c>
      <c r="L6" s="68">
        <v>122967</v>
      </c>
      <c r="M6" s="213">
        <v>951712.5</v>
      </c>
      <c r="N6" s="68">
        <v>116318</v>
      </c>
      <c r="O6" s="213">
        <f>I6+K6+M6</f>
        <v>3084929</v>
      </c>
      <c r="P6" s="68">
        <v>380397</v>
      </c>
      <c r="Q6" s="70">
        <f t="shared" si="0"/>
        <v>1122.1150442477876</v>
      </c>
      <c r="R6" s="72">
        <f t="shared" si="1"/>
        <v>8.109761643756391</v>
      </c>
      <c r="S6" s="226"/>
      <c r="T6" s="73">
        <f t="shared" si="2"/>
      </c>
      <c r="U6" s="226">
        <v>12365897</v>
      </c>
      <c r="V6" s="71">
        <v>1528273</v>
      </c>
      <c r="W6" s="88">
        <f t="shared" si="3"/>
        <v>8.09141887607777</v>
      </c>
      <c r="X6" s="130"/>
    </row>
    <row r="7" spans="1:24" s="139" customFormat="1" ht="15.75" customHeight="1">
      <c r="A7" s="48">
        <v>3</v>
      </c>
      <c r="B7" s="105" t="s">
        <v>59</v>
      </c>
      <c r="C7" s="106">
        <v>39759</v>
      </c>
      <c r="D7" s="107" t="s">
        <v>60</v>
      </c>
      <c r="E7" s="107" t="s">
        <v>61</v>
      </c>
      <c r="F7" s="108">
        <v>103</v>
      </c>
      <c r="G7" s="108">
        <v>103</v>
      </c>
      <c r="H7" s="108">
        <v>6</v>
      </c>
      <c r="I7" s="214">
        <v>301601.5</v>
      </c>
      <c r="J7" s="109">
        <v>31493</v>
      </c>
      <c r="K7" s="214">
        <v>328775</v>
      </c>
      <c r="L7" s="109">
        <v>33965</v>
      </c>
      <c r="M7" s="214">
        <v>314752</v>
      </c>
      <c r="N7" s="109">
        <v>32746</v>
      </c>
      <c r="O7" s="221">
        <f>+I7+K7+M7</f>
        <v>945128.5</v>
      </c>
      <c r="P7" s="110">
        <f>+J7+L7+N7</f>
        <v>98204</v>
      </c>
      <c r="Q7" s="111">
        <f t="shared" si="0"/>
        <v>953.4368932038835</v>
      </c>
      <c r="R7" s="112">
        <f t="shared" si="1"/>
        <v>9.624134454808358</v>
      </c>
      <c r="S7" s="214">
        <v>665349</v>
      </c>
      <c r="T7" s="113">
        <f t="shared" si="2"/>
        <v>0.42050036897928755</v>
      </c>
      <c r="U7" s="214">
        <v>11648985</v>
      </c>
      <c r="V7" s="109">
        <v>1282852</v>
      </c>
      <c r="W7" s="114">
        <f t="shared" si="3"/>
        <v>9.080536959836365</v>
      </c>
      <c r="X7" s="140"/>
    </row>
    <row r="8" spans="1:25" s="143" customFormat="1" ht="15.75" customHeight="1">
      <c r="A8" s="141">
        <v>4</v>
      </c>
      <c r="B8" s="94" t="s">
        <v>62</v>
      </c>
      <c r="C8" s="95">
        <v>39794</v>
      </c>
      <c r="D8" s="96" t="s">
        <v>40</v>
      </c>
      <c r="E8" s="96" t="s">
        <v>52</v>
      </c>
      <c r="F8" s="97">
        <v>100</v>
      </c>
      <c r="G8" s="97">
        <v>100</v>
      </c>
      <c r="H8" s="97">
        <v>1</v>
      </c>
      <c r="I8" s="215">
        <v>320512</v>
      </c>
      <c r="J8" s="98">
        <v>29969</v>
      </c>
      <c r="K8" s="215">
        <v>285804</v>
      </c>
      <c r="L8" s="98">
        <v>26500</v>
      </c>
      <c r="M8" s="215">
        <v>233940.5</v>
      </c>
      <c r="N8" s="98">
        <v>21889</v>
      </c>
      <c r="O8" s="222">
        <f>I8+K8+M8</f>
        <v>840256.5</v>
      </c>
      <c r="P8" s="99">
        <f>J8+L8+N8</f>
        <v>78358</v>
      </c>
      <c r="Q8" s="100">
        <f t="shared" si="0"/>
        <v>783.58</v>
      </c>
      <c r="R8" s="101">
        <f t="shared" si="1"/>
        <v>10.723302024043493</v>
      </c>
      <c r="S8" s="215"/>
      <c r="T8" s="102">
        <f t="shared" si="2"/>
      </c>
      <c r="U8" s="227">
        <v>840256.5</v>
      </c>
      <c r="V8" s="103">
        <v>78358</v>
      </c>
      <c r="W8" s="104">
        <f t="shared" si="3"/>
        <v>10.723302024043493</v>
      </c>
      <c r="X8" s="140"/>
      <c r="Y8" s="142"/>
    </row>
    <row r="9" spans="1:24" s="127" customFormat="1" ht="15.75" customHeight="1">
      <c r="A9" s="2">
        <v>5</v>
      </c>
      <c r="B9" s="66" t="s">
        <v>0</v>
      </c>
      <c r="C9" s="54">
        <v>39773</v>
      </c>
      <c r="D9" s="55" t="s">
        <v>5</v>
      </c>
      <c r="E9" s="55" t="s">
        <v>1</v>
      </c>
      <c r="F9" s="56">
        <v>204</v>
      </c>
      <c r="G9" s="56">
        <v>199</v>
      </c>
      <c r="H9" s="56">
        <v>4</v>
      </c>
      <c r="I9" s="213">
        <v>249161</v>
      </c>
      <c r="J9" s="68">
        <v>30893</v>
      </c>
      <c r="K9" s="213">
        <v>225427</v>
      </c>
      <c r="L9" s="68">
        <v>26174</v>
      </c>
      <c r="M9" s="213">
        <v>199464</v>
      </c>
      <c r="N9" s="68">
        <v>23046</v>
      </c>
      <c r="O9" s="213">
        <f>+M9+K9+I9</f>
        <v>674052</v>
      </c>
      <c r="P9" s="68">
        <f>+N9+L9+J9</f>
        <v>80113</v>
      </c>
      <c r="Q9" s="70">
        <f t="shared" si="0"/>
        <v>402.5778894472362</v>
      </c>
      <c r="R9" s="72">
        <f t="shared" si="1"/>
        <v>8.413765556151935</v>
      </c>
      <c r="S9" s="213">
        <v>434092</v>
      </c>
      <c r="T9" s="73">
        <f t="shared" si="2"/>
        <v>0.552786045354441</v>
      </c>
      <c r="U9" s="213">
        <v>10474756</v>
      </c>
      <c r="V9" s="68">
        <v>1270935</v>
      </c>
      <c r="W9" s="88">
        <f t="shared" si="3"/>
        <v>8.241771609090945</v>
      </c>
      <c r="X9" s="140"/>
    </row>
    <row r="10" spans="1:24" s="127" customFormat="1" ht="15.75" customHeight="1">
      <c r="A10" s="2">
        <v>6</v>
      </c>
      <c r="B10" s="66" t="s">
        <v>2</v>
      </c>
      <c r="C10" s="54">
        <v>39780</v>
      </c>
      <c r="D10" s="55" t="s">
        <v>5</v>
      </c>
      <c r="E10" s="55" t="s">
        <v>63</v>
      </c>
      <c r="F10" s="56">
        <v>121</v>
      </c>
      <c r="G10" s="56">
        <v>121</v>
      </c>
      <c r="H10" s="56">
        <v>3</v>
      </c>
      <c r="I10" s="213">
        <v>190637</v>
      </c>
      <c r="J10" s="68">
        <v>21175</v>
      </c>
      <c r="K10" s="213">
        <v>183912</v>
      </c>
      <c r="L10" s="68">
        <v>19697</v>
      </c>
      <c r="M10" s="213">
        <v>154535</v>
      </c>
      <c r="N10" s="68">
        <v>16821</v>
      </c>
      <c r="O10" s="213">
        <f>+M10+K10+I10</f>
        <v>529084</v>
      </c>
      <c r="P10" s="68">
        <f>+N10+L10+J10</f>
        <v>57693</v>
      </c>
      <c r="Q10" s="70">
        <f t="shared" si="0"/>
        <v>476.801652892562</v>
      </c>
      <c r="R10" s="72">
        <f t="shared" si="1"/>
        <v>9.170679285181912</v>
      </c>
      <c r="S10" s="213">
        <v>355324</v>
      </c>
      <c r="T10" s="73">
        <f t="shared" si="2"/>
        <v>0.48901847328072406</v>
      </c>
      <c r="U10" s="213">
        <v>2883560</v>
      </c>
      <c r="V10" s="68">
        <v>319477</v>
      </c>
      <c r="W10" s="88">
        <f t="shared" si="3"/>
        <v>9.025876667177918</v>
      </c>
      <c r="X10" s="143"/>
    </row>
    <row r="11" spans="1:24" s="127" customFormat="1" ht="15.75" customHeight="1">
      <c r="A11" s="2">
        <v>7</v>
      </c>
      <c r="B11" s="186" t="s">
        <v>39</v>
      </c>
      <c r="C11" s="187">
        <v>39780</v>
      </c>
      <c r="D11" s="188" t="s">
        <v>40</v>
      </c>
      <c r="E11" s="188" t="s">
        <v>41</v>
      </c>
      <c r="F11" s="189">
        <v>61</v>
      </c>
      <c r="G11" s="189">
        <v>55</v>
      </c>
      <c r="H11" s="189">
        <v>3</v>
      </c>
      <c r="I11" s="216">
        <v>19452</v>
      </c>
      <c r="J11" s="190">
        <v>1943</v>
      </c>
      <c r="K11" s="216">
        <v>22034.5</v>
      </c>
      <c r="L11" s="190">
        <v>2010</v>
      </c>
      <c r="M11" s="216">
        <v>17526.5</v>
      </c>
      <c r="N11" s="190">
        <v>1618</v>
      </c>
      <c r="O11" s="223">
        <f>I11+K11+M11</f>
        <v>59013</v>
      </c>
      <c r="P11" s="191">
        <f>J11+L11+N11</f>
        <v>5571</v>
      </c>
      <c r="Q11" s="192">
        <f t="shared" si="0"/>
        <v>101.2909090909091</v>
      </c>
      <c r="R11" s="194">
        <f t="shared" si="1"/>
        <v>10.592891760904685</v>
      </c>
      <c r="S11" s="216">
        <v>105509.5</v>
      </c>
      <c r="T11" s="195">
        <f t="shared" si="2"/>
        <v>-0.44068543590861486</v>
      </c>
      <c r="U11" s="228">
        <v>871139</v>
      </c>
      <c r="V11" s="196">
        <v>81754</v>
      </c>
      <c r="W11" s="197">
        <f t="shared" si="3"/>
        <v>10.655613181006434</v>
      </c>
      <c r="X11" s="142"/>
    </row>
    <row r="12" spans="1:25" s="127" customFormat="1" ht="15.75" customHeight="1">
      <c r="A12" s="2">
        <v>8</v>
      </c>
      <c r="B12" s="57" t="s">
        <v>42</v>
      </c>
      <c r="C12" s="54">
        <v>39772</v>
      </c>
      <c r="D12" s="55" t="s">
        <v>40</v>
      </c>
      <c r="E12" s="55" t="s">
        <v>43</v>
      </c>
      <c r="F12" s="56">
        <v>195</v>
      </c>
      <c r="G12" s="56">
        <v>115</v>
      </c>
      <c r="H12" s="56">
        <v>4</v>
      </c>
      <c r="I12" s="213">
        <v>17658.5</v>
      </c>
      <c r="J12" s="68">
        <v>2567</v>
      </c>
      <c r="K12" s="213">
        <v>13000</v>
      </c>
      <c r="L12" s="68">
        <v>1834</v>
      </c>
      <c r="M12" s="213">
        <v>12163</v>
      </c>
      <c r="N12" s="68">
        <v>1744</v>
      </c>
      <c r="O12" s="224">
        <f>I12+K12+M12</f>
        <v>42821.5</v>
      </c>
      <c r="P12" s="74">
        <f>J12+L12+N12</f>
        <v>6145</v>
      </c>
      <c r="Q12" s="70">
        <f t="shared" si="0"/>
        <v>53.43478260869565</v>
      </c>
      <c r="R12" s="72">
        <f t="shared" si="1"/>
        <v>6.968510984540277</v>
      </c>
      <c r="S12" s="213">
        <v>39524.5</v>
      </c>
      <c r="T12" s="73">
        <f t="shared" si="2"/>
        <v>0.08341661501094258</v>
      </c>
      <c r="U12" s="226">
        <v>1781636</v>
      </c>
      <c r="V12" s="69">
        <v>242004</v>
      </c>
      <c r="W12" s="88">
        <f t="shared" si="3"/>
        <v>7.362010545280243</v>
      </c>
      <c r="X12" s="144"/>
      <c r="Y12" s="142"/>
    </row>
    <row r="13" spans="1:25" s="127" customFormat="1" ht="15.75" customHeight="1">
      <c r="A13" s="2">
        <v>9</v>
      </c>
      <c r="B13" s="57" t="s">
        <v>64</v>
      </c>
      <c r="C13" s="54">
        <v>39766</v>
      </c>
      <c r="D13" s="55" t="s">
        <v>31</v>
      </c>
      <c r="E13" s="55" t="s">
        <v>65</v>
      </c>
      <c r="F13" s="56">
        <v>5</v>
      </c>
      <c r="G13" s="56">
        <v>5</v>
      </c>
      <c r="H13" s="56">
        <v>5</v>
      </c>
      <c r="I13" s="213">
        <v>4405</v>
      </c>
      <c r="J13" s="68">
        <v>946</v>
      </c>
      <c r="K13" s="213">
        <v>4061</v>
      </c>
      <c r="L13" s="68">
        <v>853</v>
      </c>
      <c r="M13" s="213">
        <v>4079.5</v>
      </c>
      <c r="N13" s="68">
        <v>873</v>
      </c>
      <c r="O13" s="213">
        <f>SUM(I13+K13+M13)</f>
        <v>12545.5</v>
      </c>
      <c r="P13" s="68">
        <f>SUM(J13+L13+N13)</f>
        <v>2672</v>
      </c>
      <c r="Q13" s="70">
        <f t="shared" si="0"/>
        <v>534.4</v>
      </c>
      <c r="R13" s="72">
        <f t="shared" si="1"/>
        <v>4.695172155688622</v>
      </c>
      <c r="S13" s="226"/>
      <c r="T13" s="73">
        <f t="shared" si="2"/>
      </c>
      <c r="U13" s="213">
        <v>181829.5</v>
      </c>
      <c r="V13" s="68">
        <v>36237</v>
      </c>
      <c r="W13" s="88">
        <f t="shared" si="3"/>
        <v>5.017785688660761</v>
      </c>
      <c r="X13" s="142"/>
      <c r="Y13" s="142"/>
    </row>
    <row r="14" spans="1:25" s="127" customFormat="1" ht="15.75" customHeight="1">
      <c r="A14" s="2">
        <v>10</v>
      </c>
      <c r="B14" s="202" t="s">
        <v>97</v>
      </c>
      <c r="C14" s="64">
        <v>39745</v>
      </c>
      <c r="D14" s="63" t="s">
        <v>98</v>
      </c>
      <c r="E14" s="198" t="s">
        <v>99</v>
      </c>
      <c r="F14" s="65">
        <v>104</v>
      </c>
      <c r="G14" s="65">
        <v>15</v>
      </c>
      <c r="H14" s="65">
        <v>8</v>
      </c>
      <c r="I14" s="217">
        <v>2863</v>
      </c>
      <c r="J14" s="69">
        <v>651</v>
      </c>
      <c r="K14" s="217">
        <v>3507</v>
      </c>
      <c r="L14" s="69">
        <v>917</v>
      </c>
      <c r="M14" s="217">
        <v>3577</v>
      </c>
      <c r="N14" s="69">
        <v>901</v>
      </c>
      <c r="O14" s="224">
        <f>I14+K14+M14</f>
        <v>9947</v>
      </c>
      <c r="P14" s="74">
        <f>J14+L14+N14</f>
        <v>2469</v>
      </c>
      <c r="Q14" s="70">
        <f t="shared" si="0"/>
        <v>164.6</v>
      </c>
      <c r="R14" s="199">
        <f t="shared" si="1"/>
        <v>4.028756581611988</v>
      </c>
      <c r="S14" s="217">
        <v>3540</v>
      </c>
      <c r="T14" s="73">
        <f t="shared" si="2"/>
        <v>1.8098870056497176</v>
      </c>
      <c r="U14" s="224">
        <v>2729692</v>
      </c>
      <c r="V14" s="71">
        <v>361640</v>
      </c>
      <c r="W14" s="211">
        <f>IF(U14&lt;&gt;0,U14/V14,"")</f>
        <v>7.548092025218449</v>
      </c>
      <c r="X14" s="142"/>
      <c r="Y14" s="142"/>
    </row>
    <row r="15" spans="1:25" s="127" customFormat="1" ht="15.75" customHeight="1">
      <c r="A15" s="2">
        <v>11</v>
      </c>
      <c r="B15" s="67" t="s">
        <v>35</v>
      </c>
      <c r="C15" s="64">
        <v>39750</v>
      </c>
      <c r="D15" s="63" t="s">
        <v>33</v>
      </c>
      <c r="E15" s="63" t="s">
        <v>66</v>
      </c>
      <c r="F15" s="65">
        <v>198</v>
      </c>
      <c r="G15" s="65">
        <v>21</v>
      </c>
      <c r="H15" s="65">
        <v>8</v>
      </c>
      <c r="I15" s="217">
        <v>1807</v>
      </c>
      <c r="J15" s="69">
        <v>342</v>
      </c>
      <c r="K15" s="217">
        <v>1960</v>
      </c>
      <c r="L15" s="69">
        <v>359</v>
      </c>
      <c r="M15" s="217">
        <v>2111</v>
      </c>
      <c r="N15" s="69">
        <v>394</v>
      </c>
      <c r="O15" s="224">
        <f>+I15+K15+M15</f>
        <v>5878</v>
      </c>
      <c r="P15" s="74">
        <f>+J15+L15+N15</f>
        <v>1095</v>
      </c>
      <c r="Q15" s="70">
        <f t="shared" si="0"/>
        <v>52.142857142857146</v>
      </c>
      <c r="R15" s="72">
        <f t="shared" si="1"/>
        <v>5.368036529680365</v>
      </c>
      <c r="S15" s="217">
        <v>3526</v>
      </c>
      <c r="T15" s="73">
        <f t="shared" si="2"/>
        <v>0.6670448099829835</v>
      </c>
      <c r="U15" s="217">
        <v>8471287</v>
      </c>
      <c r="V15" s="69">
        <v>1093276</v>
      </c>
      <c r="W15" s="89">
        <f aca="true" t="shared" si="4" ref="W15:W23">U15/V15</f>
        <v>7.7485346792575704</v>
      </c>
      <c r="X15" s="142"/>
      <c r="Y15" s="142"/>
    </row>
    <row r="16" spans="1:25" s="127" customFormat="1" ht="15.75" customHeight="1">
      <c r="A16" s="2">
        <v>12</v>
      </c>
      <c r="B16" s="57" t="s">
        <v>67</v>
      </c>
      <c r="C16" s="54">
        <v>39696</v>
      </c>
      <c r="D16" s="55" t="s">
        <v>31</v>
      </c>
      <c r="E16" s="55" t="s">
        <v>68</v>
      </c>
      <c r="F16" s="56">
        <v>1</v>
      </c>
      <c r="G16" s="56">
        <v>1</v>
      </c>
      <c r="H16" s="56">
        <v>9</v>
      </c>
      <c r="I16" s="213">
        <v>1093</v>
      </c>
      <c r="J16" s="68">
        <v>274</v>
      </c>
      <c r="K16" s="213">
        <v>1120</v>
      </c>
      <c r="L16" s="68">
        <v>280</v>
      </c>
      <c r="M16" s="213">
        <v>1400</v>
      </c>
      <c r="N16" s="68">
        <v>350</v>
      </c>
      <c r="O16" s="213">
        <f>SUM(I16+K16+M16)</f>
        <v>3613</v>
      </c>
      <c r="P16" s="68">
        <f>SUM(J16+L16+N16)</f>
        <v>904</v>
      </c>
      <c r="Q16" s="70">
        <f t="shared" si="0"/>
        <v>904</v>
      </c>
      <c r="R16" s="72">
        <f t="shared" si="1"/>
        <v>3.9966814159292037</v>
      </c>
      <c r="S16" s="226"/>
      <c r="T16" s="73">
        <f t="shared" si="2"/>
      </c>
      <c r="U16" s="213">
        <v>186001</v>
      </c>
      <c r="V16" s="68">
        <v>24607</v>
      </c>
      <c r="W16" s="88">
        <f t="shared" si="4"/>
        <v>7.558865363514447</v>
      </c>
      <c r="X16" s="142"/>
      <c r="Y16" s="142"/>
    </row>
    <row r="17" spans="1:25" s="127" customFormat="1" ht="15.75" customHeight="1">
      <c r="A17" s="2">
        <v>13</v>
      </c>
      <c r="B17" s="57" t="s">
        <v>48</v>
      </c>
      <c r="C17" s="54">
        <v>39766</v>
      </c>
      <c r="D17" s="55" t="s">
        <v>40</v>
      </c>
      <c r="E17" s="55" t="s">
        <v>49</v>
      </c>
      <c r="F17" s="56">
        <v>20</v>
      </c>
      <c r="G17" s="56">
        <v>7</v>
      </c>
      <c r="H17" s="56">
        <v>5</v>
      </c>
      <c r="I17" s="213">
        <v>1726</v>
      </c>
      <c r="J17" s="68">
        <v>319</v>
      </c>
      <c r="K17" s="213">
        <v>886</v>
      </c>
      <c r="L17" s="68">
        <v>180</v>
      </c>
      <c r="M17" s="213">
        <v>550</v>
      </c>
      <c r="N17" s="68">
        <v>96</v>
      </c>
      <c r="O17" s="224">
        <f>I17+K17+M17</f>
        <v>3162</v>
      </c>
      <c r="P17" s="74">
        <f>J17+L17+N17</f>
        <v>595</v>
      </c>
      <c r="Q17" s="70">
        <f t="shared" si="0"/>
        <v>85</v>
      </c>
      <c r="R17" s="72">
        <f t="shared" si="1"/>
        <v>5.314285714285714</v>
      </c>
      <c r="S17" s="213">
        <v>981</v>
      </c>
      <c r="T17" s="73">
        <f t="shared" si="2"/>
        <v>2.223241590214067</v>
      </c>
      <c r="U17" s="226">
        <v>194453.5</v>
      </c>
      <c r="V17" s="69">
        <v>23711</v>
      </c>
      <c r="W17" s="88">
        <f t="shared" si="4"/>
        <v>8.200982666273038</v>
      </c>
      <c r="X17" s="142"/>
      <c r="Y17" s="142"/>
    </row>
    <row r="18" spans="1:25" s="127" customFormat="1" ht="15.75" customHeight="1">
      <c r="A18" s="2">
        <v>14</v>
      </c>
      <c r="B18" s="57" t="s">
        <v>44</v>
      </c>
      <c r="C18" s="54">
        <v>39738</v>
      </c>
      <c r="D18" s="55" t="s">
        <v>40</v>
      </c>
      <c r="E18" s="55" t="s">
        <v>45</v>
      </c>
      <c r="F18" s="56">
        <v>67</v>
      </c>
      <c r="G18" s="56">
        <v>17</v>
      </c>
      <c r="H18" s="56">
        <v>9</v>
      </c>
      <c r="I18" s="213">
        <v>1070</v>
      </c>
      <c r="J18" s="68">
        <v>209</v>
      </c>
      <c r="K18" s="213">
        <v>1057</v>
      </c>
      <c r="L18" s="68">
        <v>200</v>
      </c>
      <c r="M18" s="213">
        <v>831</v>
      </c>
      <c r="N18" s="68">
        <v>166</v>
      </c>
      <c r="O18" s="224">
        <f>I18+K18+M18</f>
        <v>2958</v>
      </c>
      <c r="P18" s="74">
        <f>J18+L18+N18</f>
        <v>575</v>
      </c>
      <c r="Q18" s="70">
        <f t="shared" si="0"/>
        <v>33.8235294117647</v>
      </c>
      <c r="R18" s="72">
        <f t="shared" si="1"/>
        <v>5.144347826086957</v>
      </c>
      <c r="S18" s="213">
        <v>2702.5</v>
      </c>
      <c r="T18" s="73">
        <f t="shared" si="2"/>
        <v>0.09454209065679926</v>
      </c>
      <c r="U18" s="226">
        <v>517977.5</v>
      </c>
      <c r="V18" s="69">
        <v>69854</v>
      </c>
      <c r="W18" s="88">
        <f t="shared" si="4"/>
        <v>7.41514444412632</v>
      </c>
      <c r="X18" s="142"/>
      <c r="Y18" s="142"/>
    </row>
    <row r="19" spans="1:25" s="127" customFormat="1" ht="15.75" customHeight="1">
      <c r="A19" s="2">
        <v>15</v>
      </c>
      <c r="B19" s="57" t="s">
        <v>69</v>
      </c>
      <c r="C19" s="54">
        <v>39766</v>
      </c>
      <c r="D19" s="55" t="s">
        <v>70</v>
      </c>
      <c r="E19" s="55" t="s">
        <v>71</v>
      </c>
      <c r="F19" s="56">
        <v>50</v>
      </c>
      <c r="G19" s="56">
        <v>1</v>
      </c>
      <c r="H19" s="56">
        <v>5</v>
      </c>
      <c r="I19" s="218">
        <v>790</v>
      </c>
      <c r="J19" s="75">
        <v>158</v>
      </c>
      <c r="K19" s="218">
        <v>790</v>
      </c>
      <c r="L19" s="75">
        <v>158</v>
      </c>
      <c r="M19" s="218">
        <v>792</v>
      </c>
      <c r="N19" s="75">
        <v>158</v>
      </c>
      <c r="O19" s="218">
        <f>SUM(I19+K19+M19)</f>
        <v>2372</v>
      </c>
      <c r="P19" s="75">
        <f>SUM(J19+L19+N19)</f>
        <v>474</v>
      </c>
      <c r="Q19" s="70">
        <f t="shared" si="0"/>
        <v>474</v>
      </c>
      <c r="R19" s="72">
        <f t="shared" si="1"/>
        <v>5.0042194092827</v>
      </c>
      <c r="S19" s="220"/>
      <c r="T19" s="73">
        <f t="shared" si="2"/>
      </c>
      <c r="U19" s="220">
        <v>189683</v>
      </c>
      <c r="V19" s="76">
        <v>24398</v>
      </c>
      <c r="W19" s="88">
        <f t="shared" si="4"/>
        <v>7.774530699237642</v>
      </c>
      <c r="X19" s="142"/>
      <c r="Y19" s="142"/>
    </row>
    <row r="20" spans="1:25" s="127" customFormat="1" ht="15.75" customHeight="1">
      <c r="A20" s="2">
        <v>16</v>
      </c>
      <c r="B20" s="90" t="s">
        <v>72</v>
      </c>
      <c r="C20" s="64">
        <v>39710</v>
      </c>
      <c r="D20" s="77" t="s">
        <v>73</v>
      </c>
      <c r="E20" s="77" t="s">
        <v>74</v>
      </c>
      <c r="F20" s="78">
        <v>66</v>
      </c>
      <c r="G20" s="78">
        <v>4</v>
      </c>
      <c r="H20" s="78">
        <v>12</v>
      </c>
      <c r="I20" s="217">
        <v>750</v>
      </c>
      <c r="J20" s="69">
        <v>250</v>
      </c>
      <c r="K20" s="217">
        <v>822</v>
      </c>
      <c r="L20" s="69">
        <v>262</v>
      </c>
      <c r="M20" s="217">
        <v>630</v>
      </c>
      <c r="N20" s="69">
        <v>210</v>
      </c>
      <c r="O20" s="224">
        <f>+I20+K20+M20</f>
        <v>2202</v>
      </c>
      <c r="P20" s="74">
        <f>+J20+L20+N20</f>
        <v>722</v>
      </c>
      <c r="Q20" s="70">
        <f t="shared" si="0"/>
        <v>180.5</v>
      </c>
      <c r="R20" s="72">
        <f t="shared" si="1"/>
        <v>3.0498614958448753</v>
      </c>
      <c r="S20" s="217">
        <v>2103.5</v>
      </c>
      <c r="T20" s="73">
        <f t="shared" si="2"/>
        <v>0.04682671737580223</v>
      </c>
      <c r="U20" s="217">
        <v>406299</v>
      </c>
      <c r="V20" s="69">
        <v>49484</v>
      </c>
      <c r="W20" s="88">
        <f t="shared" si="4"/>
        <v>8.21071457440789</v>
      </c>
      <c r="X20" s="142"/>
      <c r="Y20" s="142"/>
    </row>
    <row r="21" spans="1:24" s="127" customFormat="1" ht="15.75" customHeight="1">
      <c r="A21" s="2">
        <v>17</v>
      </c>
      <c r="B21" s="67" t="s">
        <v>37</v>
      </c>
      <c r="C21" s="64">
        <v>39738</v>
      </c>
      <c r="D21" s="63" t="s">
        <v>33</v>
      </c>
      <c r="E21" s="63" t="s">
        <v>38</v>
      </c>
      <c r="F21" s="65">
        <v>52</v>
      </c>
      <c r="G21" s="65">
        <v>1</v>
      </c>
      <c r="H21" s="65">
        <v>9</v>
      </c>
      <c r="I21" s="217">
        <v>525</v>
      </c>
      <c r="J21" s="69">
        <v>175</v>
      </c>
      <c r="K21" s="217">
        <v>600</v>
      </c>
      <c r="L21" s="69">
        <v>200</v>
      </c>
      <c r="M21" s="217">
        <v>675</v>
      </c>
      <c r="N21" s="69">
        <v>225</v>
      </c>
      <c r="O21" s="224">
        <f>+I21+K21+M21</f>
        <v>1800</v>
      </c>
      <c r="P21" s="74">
        <f>+J21+L21+N21</f>
        <v>600</v>
      </c>
      <c r="Q21" s="70">
        <f t="shared" si="0"/>
        <v>600</v>
      </c>
      <c r="R21" s="72">
        <f t="shared" si="1"/>
        <v>3</v>
      </c>
      <c r="S21" s="217">
        <v>1296</v>
      </c>
      <c r="T21" s="73">
        <f t="shared" si="2"/>
        <v>0.3888888888888889</v>
      </c>
      <c r="U21" s="217">
        <v>836235</v>
      </c>
      <c r="V21" s="69">
        <v>82578</v>
      </c>
      <c r="W21" s="89">
        <f t="shared" si="4"/>
        <v>10.12660757102376</v>
      </c>
      <c r="X21" s="142"/>
    </row>
    <row r="22" spans="1:24" s="127" customFormat="1" ht="15.75" customHeight="1">
      <c r="A22" s="2">
        <v>18</v>
      </c>
      <c r="B22" s="57" t="s">
        <v>50</v>
      </c>
      <c r="C22" s="54">
        <v>39759</v>
      </c>
      <c r="D22" s="55" t="s">
        <v>40</v>
      </c>
      <c r="E22" s="55" t="s">
        <v>75</v>
      </c>
      <c r="F22" s="56">
        <v>93</v>
      </c>
      <c r="G22" s="56">
        <v>5</v>
      </c>
      <c r="H22" s="56">
        <v>6</v>
      </c>
      <c r="I22" s="213">
        <v>432</v>
      </c>
      <c r="J22" s="68">
        <v>106</v>
      </c>
      <c r="K22" s="213">
        <v>678</v>
      </c>
      <c r="L22" s="68">
        <v>166</v>
      </c>
      <c r="M22" s="213">
        <v>688</v>
      </c>
      <c r="N22" s="68">
        <v>168</v>
      </c>
      <c r="O22" s="224">
        <f>I22+K22+M22</f>
        <v>1798</v>
      </c>
      <c r="P22" s="74">
        <f>J22+L22+N22</f>
        <v>440</v>
      </c>
      <c r="Q22" s="70">
        <f t="shared" si="0"/>
        <v>88</v>
      </c>
      <c r="R22" s="72">
        <f t="shared" si="1"/>
        <v>4.086363636363636</v>
      </c>
      <c r="S22" s="213">
        <v>744</v>
      </c>
      <c r="T22" s="73">
        <f t="shared" si="2"/>
        <v>1.4166666666666667</v>
      </c>
      <c r="U22" s="226">
        <v>415753</v>
      </c>
      <c r="V22" s="69">
        <v>56227</v>
      </c>
      <c r="W22" s="88">
        <f t="shared" si="4"/>
        <v>7.394187845696907</v>
      </c>
      <c r="X22" s="142"/>
    </row>
    <row r="23" spans="1:24" s="127" customFormat="1" ht="15.75" customHeight="1">
      <c r="A23" s="2">
        <v>19</v>
      </c>
      <c r="B23" s="67" t="s">
        <v>32</v>
      </c>
      <c r="C23" s="64">
        <v>39759</v>
      </c>
      <c r="D23" s="63" t="s">
        <v>33</v>
      </c>
      <c r="E23" s="63" t="s">
        <v>34</v>
      </c>
      <c r="F23" s="65">
        <v>100</v>
      </c>
      <c r="G23" s="65">
        <v>6</v>
      </c>
      <c r="H23" s="65">
        <v>6</v>
      </c>
      <c r="I23" s="217">
        <v>355</v>
      </c>
      <c r="J23" s="69">
        <v>59</v>
      </c>
      <c r="K23" s="217">
        <v>489</v>
      </c>
      <c r="L23" s="69">
        <v>81</v>
      </c>
      <c r="M23" s="217">
        <v>505</v>
      </c>
      <c r="N23" s="69">
        <v>87</v>
      </c>
      <c r="O23" s="224">
        <f>+I23+K23+M23</f>
        <v>1349</v>
      </c>
      <c r="P23" s="74">
        <f>+J23+L23+N23</f>
        <v>227</v>
      </c>
      <c r="Q23" s="70">
        <f t="shared" si="0"/>
        <v>37.833333333333336</v>
      </c>
      <c r="R23" s="72">
        <f t="shared" si="1"/>
        <v>5.942731277533039</v>
      </c>
      <c r="S23" s="217">
        <v>4694</v>
      </c>
      <c r="T23" s="73">
        <f t="shared" si="2"/>
        <v>-0.7126118449083937</v>
      </c>
      <c r="U23" s="217">
        <v>2890042</v>
      </c>
      <c r="V23" s="69">
        <v>299549</v>
      </c>
      <c r="W23" s="89">
        <f t="shared" si="4"/>
        <v>9.64797745944737</v>
      </c>
      <c r="X23" s="142"/>
    </row>
    <row r="24" spans="1:24" s="127" customFormat="1" ht="18.75" thickBot="1">
      <c r="A24" s="2">
        <v>20</v>
      </c>
      <c r="B24" s="200" t="s">
        <v>100</v>
      </c>
      <c r="C24" s="203">
        <v>39759</v>
      </c>
      <c r="D24" s="204" t="s">
        <v>98</v>
      </c>
      <c r="E24" s="204" t="s">
        <v>101</v>
      </c>
      <c r="F24" s="206">
        <v>40</v>
      </c>
      <c r="G24" s="206">
        <v>2</v>
      </c>
      <c r="H24" s="206">
        <v>6</v>
      </c>
      <c r="I24" s="231">
        <v>639</v>
      </c>
      <c r="J24" s="248">
        <v>103</v>
      </c>
      <c r="K24" s="231">
        <v>397</v>
      </c>
      <c r="L24" s="248">
        <v>64</v>
      </c>
      <c r="M24" s="231">
        <v>310</v>
      </c>
      <c r="N24" s="248">
        <v>49</v>
      </c>
      <c r="O24" s="233">
        <f>I24+K24+M24</f>
        <v>1346</v>
      </c>
      <c r="P24" s="249">
        <f>J24+L24+N24</f>
        <v>216</v>
      </c>
      <c r="Q24" s="92">
        <f t="shared" si="0"/>
        <v>108</v>
      </c>
      <c r="R24" s="208">
        <f t="shared" si="1"/>
        <v>6.231481481481482</v>
      </c>
      <c r="S24" s="231">
        <v>339</v>
      </c>
      <c r="T24" s="93">
        <f t="shared" si="2"/>
        <v>2.9705014749262535</v>
      </c>
      <c r="U24" s="233">
        <v>161039</v>
      </c>
      <c r="V24" s="250">
        <v>22097</v>
      </c>
      <c r="W24" s="210">
        <f>IF(U24&lt;&gt;0,U24/V24,"")</f>
        <v>7.2878218762727975</v>
      </c>
      <c r="X24" s="142"/>
    </row>
    <row r="25" spans="1:28" s="151" customFormat="1" ht="15">
      <c r="A25" s="1"/>
      <c r="B25" s="286"/>
      <c r="C25" s="286"/>
      <c r="D25" s="287"/>
      <c r="E25" s="287"/>
      <c r="F25" s="145"/>
      <c r="G25" s="145"/>
      <c r="H25" s="146"/>
      <c r="I25" s="147"/>
      <c r="J25" s="148"/>
      <c r="K25" s="147"/>
      <c r="L25" s="148"/>
      <c r="M25" s="147"/>
      <c r="N25" s="148"/>
      <c r="O25" s="147"/>
      <c r="P25" s="148"/>
      <c r="Q25" s="148" t="e">
        <f>O25/G25</f>
        <v>#DIV/0!</v>
      </c>
      <c r="R25" s="149" t="e">
        <f>O25/P25</f>
        <v>#DIV/0!</v>
      </c>
      <c r="S25" s="147"/>
      <c r="T25" s="150"/>
      <c r="U25" s="147"/>
      <c r="V25" s="148"/>
      <c r="W25" s="149"/>
      <c r="AB25" s="151" t="s">
        <v>23</v>
      </c>
    </row>
    <row r="26" spans="1:24" s="153" customFormat="1" ht="18">
      <c r="A26" s="152"/>
      <c r="G26" s="154"/>
      <c r="H26" s="155"/>
      <c r="I26" s="156"/>
      <c r="J26" s="157"/>
      <c r="K26" s="156"/>
      <c r="L26" s="157"/>
      <c r="M26" s="156"/>
      <c r="N26" s="157"/>
      <c r="O26" s="156"/>
      <c r="P26" s="157"/>
      <c r="Q26" s="158"/>
      <c r="R26" s="159"/>
      <c r="S26" s="160"/>
      <c r="T26" s="161"/>
      <c r="U26" s="160"/>
      <c r="V26" s="162"/>
      <c r="W26" s="159"/>
      <c r="X26" s="163"/>
    </row>
    <row r="27" spans="1:24" s="170" customFormat="1" ht="18">
      <c r="A27" s="164"/>
      <c r="B27" s="143"/>
      <c r="C27" s="165"/>
      <c r="D27" s="288"/>
      <c r="E27" s="289"/>
      <c r="F27" s="289"/>
      <c r="G27" s="289"/>
      <c r="H27" s="168"/>
      <c r="I27" s="169"/>
      <c r="K27" s="169"/>
      <c r="M27" s="169"/>
      <c r="O27" s="171"/>
      <c r="R27" s="172"/>
      <c r="S27" s="290" t="s">
        <v>3</v>
      </c>
      <c r="T27" s="290"/>
      <c r="U27" s="290"/>
      <c r="V27" s="290"/>
      <c r="W27" s="290"/>
      <c r="X27" s="173"/>
    </row>
    <row r="28" spans="1:24" s="170" customFormat="1" ht="18">
      <c r="A28" s="164"/>
      <c r="B28" s="143"/>
      <c r="C28" s="165"/>
      <c r="D28" s="166"/>
      <c r="E28" s="167"/>
      <c r="F28" s="167"/>
      <c r="G28" s="174"/>
      <c r="H28" s="168"/>
      <c r="M28" s="169"/>
      <c r="O28" s="171"/>
      <c r="R28" s="172"/>
      <c r="S28" s="290"/>
      <c r="T28" s="290"/>
      <c r="U28" s="290"/>
      <c r="V28" s="290"/>
      <c r="W28" s="290"/>
      <c r="X28" s="173"/>
    </row>
    <row r="29" spans="1:24" s="170" customFormat="1" ht="18">
      <c r="A29" s="164"/>
      <c r="G29" s="168"/>
      <c r="H29" s="168"/>
      <c r="M29" s="169"/>
      <c r="O29" s="171"/>
      <c r="R29" s="172"/>
      <c r="S29" s="290"/>
      <c r="T29" s="290"/>
      <c r="U29" s="290"/>
      <c r="V29" s="290"/>
      <c r="W29" s="290"/>
      <c r="X29" s="173"/>
    </row>
    <row r="30" spans="1:24" s="170" customFormat="1" ht="30" customHeight="1">
      <c r="A30" s="164"/>
      <c r="C30" s="168"/>
      <c r="E30" s="175"/>
      <c r="F30" s="168"/>
      <c r="G30" s="168"/>
      <c r="H30" s="168"/>
      <c r="I30" s="169"/>
      <c r="K30" s="169"/>
      <c r="M30" s="169"/>
      <c r="O30" s="171"/>
      <c r="P30" s="283" t="s">
        <v>30</v>
      </c>
      <c r="Q30" s="284"/>
      <c r="R30" s="284"/>
      <c r="S30" s="284"/>
      <c r="T30" s="284"/>
      <c r="U30" s="284"/>
      <c r="V30" s="284"/>
      <c r="W30" s="284"/>
      <c r="X30" s="173"/>
    </row>
    <row r="31" spans="1:24" s="170" customFormat="1" ht="30" customHeight="1">
      <c r="A31" s="164"/>
      <c r="C31" s="168"/>
      <c r="E31" s="175"/>
      <c r="F31" s="168"/>
      <c r="G31" s="168"/>
      <c r="H31" s="168"/>
      <c r="I31" s="169"/>
      <c r="K31" s="169"/>
      <c r="M31" s="169"/>
      <c r="O31" s="171"/>
      <c r="P31" s="284"/>
      <c r="Q31" s="284"/>
      <c r="R31" s="284"/>
      <c r="S31" s="284"/>
      <c r="T31" s="284"/>
      <c r="U31" s="284"/>
      <c r="V31" s="284"/>
      <c r="W31" s="284"/>
      <c r="X31" s="173"/>
    </row>
    <row r="32" spans="1:24" s="170" customFormat="1" ht="30" customHeight="1">
      <c r="A32" s="164"/>
      <c r="C32" s="168"/>
      <c r="E32" s="175"/>
      <c r="F32" s="168"/>
      <c r="G32" s="168"/>
      <c r="H32" s="168"/>
      <c r="I32" s="169"/>
      <c r="K32" s="169"/>
      <c r="M32" s="169"/>
      <c r="O32" s="171"/>
      <c r="P32" s="284"/>
      <c r="Q32" s="284"/>
      <c r="R32" s="284"/>
      <c r="S32" s="284"/>
      <c r="T32" s="284"/>
      <c r="U32" s="284"/>
      <c r="V32" s="284"/>
      <c r="W32" s="284"/>
      <c r="X32" s="173"/>
    </row>
    <row r="33" spans="1:24" s="170" customFormat="1" ht="30" customHeight="1">
      <c r="A33" s="164"/>
      <c r="C33" s="168"/>
      <c r="E33" s="175"/>
      <c r="F33" s="168"/>
      <c r="G33" s="168"/>
      <c r="H33" s="168"/>
      <c r="I33" s="169"/>
      <c r="K33" s="169"/>
      <c r="M33" s="169"/>
      <c r="O33" s="171"/>
      <c r="P33" s="284"/>
      <c r="Q33" s="284"/>
      <c r="R33" s="284"/>
      <c r="S33" s="284"/>
      <c r="T33" s="284"/>
      <c r="U33" s="284"/>
      <c r="V33" s="284"/>
      <c r="W33" s="284"/>
      <c r="X33" s="173"/>
    </row>
    <row r="34" spans="1:24" s="170" customFormat="1" ht="30" customHeight="1">
      <c r="A34" s="164"/>
      <c r="C34" s="168"/>
      <c r="E34" s="175"/>
      <c r="F34" s="168"/>
      <c r="G34" s="168"/>
      <c r="H34" s="168"/>
      <c r="I34" s="169"/>
      <c r="K34" s="169"/>
      <c r="M34" s="169"/>
      <c r="O34" s="171"/>
      <c r="P34" s="284"/>
      <c r="Q34" s="284"/>
      <c r="R34" s="284"/>
      <c r="S34" s="284"/>
      <c r="T34" s="284"/>
      <c r="U34" s="284"/>
      <c r="V34" s="284"/>
      <c r="W34" s="284"/>
      <c r="X34" s="173"/>
    </row>
    <row r="35" spans="1:24" s="170" customFormat="1" ht="45" customHeight="1">
      <c r="A35" s="164"/>
      <c r="C35" s="168"/>
      <c r="E35" s="175"/>
      <c r="F35" s="168"/>
      <c r="G35" s="176"/>
      <c r="H35" s="176"/>
      <c r="I35" s="177"/>
      <c r="J35" s="178"/>
      <c r="K35" s="177"/>
      <c r="L35" s="178"/>
      <c r="M35" s="177"/>
      <c r="N35" s="178"/>
      <c r="O35" s="171"/>
      <c r="P35" s="284"/>
      <c r="Q35" s="284"/>
      <c r="R35" s="284"/>
      <c r="S35" s="284"/>
      <c r="T35" s="284"/>
      <c r="U35" s="284"/>
      <c r="V35" s="284"/>
      <c r="W35" s="284"/>
      <c r="X35" s="173"/>
    </row>
    <row r="36" spans="1:24" s="170" customFormat="1" ht="33" customHeight="1">
      <c r="A36" s="164"/>
      <c r="C36" s="168"/>
      <c r="E36" s="175"/>
      <c r="F36" s="168"/>
      <c r="G36" s="176"/>
      <c r="H36" s="176"/>
      <c r="I36" s="177"/>
      <c r="J36" s="178"/>
      <c r="K36" s="177"/>
      <c r="L36" s="178"/>
      <c r="M36" s="177"/>
      <c r="N36" s="178"/>
      <c r="O36" s="171"/>
      <c r="P36" s="285" t="s">
        <v>17</v>
      </c>
      <c r="Q36" s="284"/>
      <c r="R36" s="284"/>
      <c r="S36" s="284"/>
      <c r="T36" s="284"/>
      <c r="U36" s="284"/>
      <c r="V36" s="284"/>
      <c r="W36" s="284"/>
      <c r="X36" s="173"/>
    </row>
    <row r="37" spans="1:24" s="170" customFormat="1" ht="33" customHeight="1">
      <c r="A37" s="164"/>
      <c r="C37" s="168"/>
      <c r="E37" s="175"/>
      <c r="F37" s="168"/>
      <c r="G37" s="176"/>
      <c r="H37" s="176"/>
      <c r="I37" s="177"/>
      <c r="J37" s="178"/>
      <c r="K37" s="177"/>
      <c r="L37" s="178"/>
      <c r="M37" s="177"/>
      <c r="N37" s="178"/>
      <c r="O37" s="171"/>
      <c r="P37" s="284"/>
      <c r="Q37" s="284"/>
      <c r="R37" s="284"/>
      <c r="S37" s="284"/>
      <c r="T37" s="284"/>
      <c r="U37" s="284"/>
      <c r="V37" s="284"/>
      <c r="W37" s="284"/>
      <c r="X37" s="173"/>
    </row>
    <row r="38" spans="1:24" s="170" customFormat="1" ht="33" customHeight="1">
      <c r="A38" s="164"/>
      <c r="C38" s="168"/>
      <c r="E38" s="175"/>
      <c r="F38" s="168"/>
      <c r="G38" s="176"/>
      <c r="H38" s="176"/>
      <c r="I38" s="177"/>
      <c r="J38" s="178"/>
      <c r="K38" s="177"/>
      <c r="L38" s="178"/>
      <c r="M38" s="177"/>
      <c r="N38" s="178"/>
      <c r="O38" s="171"/>
      <c r="P38" s="284"/>
      <c r="Q38" s="284"/>
      <c r="R38" s="284"/>
      <c r="S38" s="284"/>
      <c r="T38" s="284"/>
      <c r="U38" s="284"/>
      <c r="V38" s="284"/>
      <c r="W38" s="284"/>
      <c r="X38" s="173"/>
    </row>
    <row r="39" spans="1:24" s="170" customFormat="1" ht="33" customHeight="1">
      <c r="A39" s="164"/>
      <c r="C39" s="168"/>
      <c r="E39" s="175"/>
      <c r="F39" s="168"/>
      <c r="G39" s="176"/>
      <c r="H39" s="176"/>
      <c r="I39" s="177"/>
      <c r="J39" s="178"/>
      <c r="K39" s="177"/>
      <c r="L39" s="178"/>
      <c r="M39" s="177"/>
      <c r="N39" s="178"/>
      <c r="O39" s="171"/>
      <c r="P39" s="284"/>
      <c r="Q39" s="284"/>
      <c r="R39" s="284"/>
      <c r="S39" s="284"/>
      <c r="T39" s="284"/>
      <c r="U39" s="284"/>
      <c r="V39" s="284"/>
      <c r="W39" s="284"/>
      <c r="X39" s="173"/>
    </row>
    <row r="40" spans="1:24" s="170" customFormat="1" ht="33" customHeight="1">
      <c r="A40" s="164"/>
      <c r="C40" s="168"/>
      <c r="E40" s="175"/>
      <c r="F40" s="168"/>
      <c r="G40" s="176"/>
      <c r="H40" s="176"/>
      <c r="I40" s="177"/>
      <c r="J40" s="178"/>
      <c r="K40" s="177"/>
      <c r="L40" s="178"/>
      <c r="M40" s="177"/>
      <c r="N40" s="178"/>
      <c r="O40" s="171"/>
      <c r="P40" s="284"/>
      <c r="Q40" s="284"/>
      <c r="R40" s="284"/>
      <c r="S40" s="284"/>
      <c r="T40" s="284"/>
      <c r="U40" s="284"/>
      <c r="V40" s="284"/>
      <c r="W40" s="284"/>
      <c r="X40" s="173"/>
    </row>
    <row r="41" spans="16:23" ht="33" customHeight="1">
      <c r="P41" s="284"/>
      <c r="Q41" s="284"/>
      <c r="R41" s="284"/>
      <c r="S41" s="284"/>
      <c r="T41" s="284"/>
      <c r="U41" s="284"/>
      <c r="V41" s="284"/>
      <c r="W41" s="284"/>
    </row>
    <row r="42" spans="16:23" ht="33" customHeight="1">
      <c r="P42" s="284"/>
      <c r="Q42" s="284"/>
      <c r="R42" s="284"/>
      <c r="S42" s="284"/>
      <c r="T42" s="284"/>
      <c r="U42" s="284"/>
      <c r="V42" s="284"/>
      <c r="W42" s="284"/>
    </row>
  </sheetData>
  <mergeCells count="20">
    <mergeCell ref="P30:W35"/>
    <mergeCell ref="P36:W42"/>
    <mergeCell ref="B25:C25"/>
    <mergeCell ref="D25:E25"/>
    <mergeCell ref="D27:G27"/>
    <mergeCell ref="S27:W29"/>
    <mergeCell ref="M3:N3"/>
    <mergeCell ref="O3:R3"/>
    <mergeCell ref="S3:T3"/>
    <mergeCell ref="U3:W3"/>
    <mergeCell ref="A2:W2"/>
    <mergeCell ref="B3:B4"/>
    <mergeCell ref="C3:C4"/>
    <mergeCell ref="D3:D4"/>
    <mergeCell ref="E3:E4"/>
    <mergeCell ref="F3:F4"/>
    <mergeCell ref="G3:G4"/>
    <mergeCell ref="H3:H4"/>
    <mergeCell ref="I3:J3"/>
    <mergeCell ref="K3:L3"/>
  </mergeCells>
  <printOptions/>
  <pageMargins left="0.75" right="0.75" top="1" bottom="1" header="0.5" footer="0.5"/>
  <pageSetup orientation="portrait" paperSize="9"/>
  <ignoredErrors>
    <ignoredError sqref="O14:P22 O7:P13 W14" formula="1"/>
    <ignoredError sqref="W15:W23"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2008-12-15T20:37:45Z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