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9-21 Dec (we 51)" sheetId="1" r:id="rId1"/>
    <sheet name="19-21 Dec (Top 20)" sheetId="2" r:id="rId2"/>
  </sheets>
  <definedNames>
    <definedName name="_xlnm.Print_Area" localSheetId="0">'19-21 Dec (we 51)'!$A$1:$W$64</definedName>
  </definedNames>
  <calcPr fullCalcOnLoad="1"/>
</workbook>
</file>

<file path=xl/sharedStrings.xml><?xml version="1.0" encoding="utf-8"?>
<sst xmlns="http://schemas.openxmlformats.org/spreadsheetml/2006/main" count="252" uniqueCount="108">
  <si>
    <t>OSMANLI CUMHURİYETİ</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</si>
  <si>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</si>
  <si>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</si>
  <si>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</si>
  <si>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</si>
  <si>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</si>
  <si>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</si>
  <si>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</si>
  <si>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</si>
  <si>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</si>
  <si>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</si>
  <si>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</si>
  <si>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</si>
  <si>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MURO: NALET OLSUN İÇİMDEKİ İNSAN SEVGİSİNE</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</si>
  <si>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</si>
  <si>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</si>
  <si>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</si>
  <si>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</si>
  <si>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</si>
  <si>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</si>
  <si>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</si>
  <si>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</si>
  <si>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</si>
  <si>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</si>
  <si>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</si>
  <si>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</si>
  <si>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</si>
  <si>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</si>
  <si>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</si>
  <si>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</si>
  <si>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OZEN</t>
  </si>
  <si>
    <t>QUANTUM OF SOLACE</t>
  </si>
  <si>
    <t>WB</t>
  </si>
  <si>
    <t>COLUMBIA</t>
  </si>
  <si>
    <t>MUSTAFA</t>
  </si>
  <si>
    <t>SAW V</t>
  </si>
  <si>
    <t>NIGHTS IN RODANTHE</t>
  </si>
  <si>
    <t>WARNER BROS.</t>
  </si>
  <si>
    <t>BURN AFTER READING</t>
  </si>
  <si>
    <t>TIGLON</t>
  </si>
  <si>
    <t>FOCUS</t>
  </si>
  <si>
    <t>DESTERE</t>
  </si>
  <si>
    <t>ZERO FILM</t>
  </si>
  <si>
    <t>IMPY'S WONDERLAND</t>
  </si>
  <si>
    <t>ODYSSEY</t>
  </si>
  <si>
    <t>LE SILENCE DE LORNA (SILENCE OF LORNA)</t>
  </si>
  <si>
    <t>BIR FILM-MARS P.</t>
  </si>
  <si>
    <t>[REC]</t>
  </si>
  <si>
    <t>TILSIM DESIGN</t>
  </si>
  <si>
    <t>GÜNEŞİN OĞLU</t>
  </si>
  <si>
    <t>FOX</t>
  </si>
  <si>
    <t>DUCHESS, THE</t>
  </si>
  <si>
    <t>PATHE</t>
  </si>
  <si>
    <t>MIDNIGHT MEAT TRAIN</t>
  </si>
  <si>
    <t>A.R.O.G: BİR YONTMATAŞ FİLMİ</t>
  </si>
  <si>
    <t>ISSIZ ADAM</t>
  </si>
  <si>
    <t>CINEFILM</t>
  </si>
  <si>
    <t>MOST PRODUCTION</t>
  </si>
  <si>
    <t>DAY EARTH STOOD STILL, THE</t>
  </si>
  <si>
    <t>FIRTINA</t>
  </si>
  <si>
    <t>YAPIM 13</t>
  </si>
  <si>
    <t>SON BULUŞMA</t>
  </si>
  <si>
    <t>CHANTIER</t>
  </si>
  <si>
    <t>PLAN PROD.</t>
  </si>
  <si>
    <t>STORY OF LEO, THE</t>
  </si>
  <si>
    <t>OZEN-UMUT</t>
  </si>
  <si>
    <t>EFLATUN FILM</t>
  </si>
  <si>
    <t>GİTMEK</t>
  </si>
  <si>
    <t>ASI FILM</t>
  </si>
  <si>
    <t>DEVRİM ARABALARI</t>
  </si>
  <si>
    <t>PINEMA</t>
  </si>
  <si>
    <t>EKIP FILM</t>
  </si>
  <si>
    <t>ENTRE LES MURS (THE CLASS)</t>
  </si>
  <si>
    <t>BARBAR FILM</t>
  </si>
  <si>
    <t>MEMENTO</t>
  </si>
  <si>
    <t>DISNEY</t>
  </si>
  <si>
    <t>NEKRÜT</t>
  </si>
  <si>
    <t>KAT YAPIM</t>
  </si>
  <si>
    <t>HIGH SCHOOL MUSICAL</t>
  </si>
  <si>
    <t>AŞK TUTULMASI</t>
  </si>
  <si>
    <t>MEDYAVIZYON</t>
  </si>
  <si>
    <t>SUGARWORKZ-TIM'S</t>
  </si>
  <si>
    <t>SON CELLAT</t>
  </si>
  <si>
    <t>HAYALIM FILM</t>
  </si>
  <si>
    <t>VİCDAN</t>
  </si>
  <si>
    <t>DENIZ FILM-FONO FILM</t>
  </si>
  <si>
    <t>BODY OF LIES</t>
  </si>
  <si>
    <t>AVSAR FILÜ</t>
  </si>
  <si>
    <t>SICAK</t>
  </si>
  <si>
    <t>ANS</t>
  </si>
  <si>
    <t>SONBAHAR</t>
  </si>
  <si>
    <t>KUZEY</t>
  </si>
  <si>
    <t>TRANSSIBERIAN</t>
  </si>
  <si>
    <t>D PRODUCTIONS</t>
  </si>
  <si>
    <t>KO-MEDYA-NTV</t>
  </si>
  <si>
    <t>FIREFLIES IN THE GARDEN</t>
  </si>
  <si>
    <t>GET SMART</t>
  </si>
  <si>
    <t>PARIS</t>
  </si>
  <si>
    <t>FILMA</t>
  </si>
  <si>
    <t>GARFILED'S FUN FEST</t>
  </si>
  <si>
    <t>3 MAYMUN</t>
  </si>
  <si>
    <t>IMAJ-NBC</t>
  </si>
  <si>
    <t>GOMORRA</t>
  </si>
  <si>
    <t>AFS FILM</t>
  </si>
  <si>
    <t>GIERNO PERFETTO</t>
  </si>
  <si>
    <t>BANGKOK DANGEROUS</t>
  </si>
  <si>
    <t>TMC/AVSAR FILM</t>
  </si>
  <si>
    <t>ELEGY</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</si>
</sst>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37">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b/>
      <sz val="10"/>
      <color indexed="9"/>
      <name val="Trebuchet MS"/>
      <family val="2"/>
    </font>
    <font>
      <sz val="20"/>
      <color indexed="61"/>
      <name val="GoudyLight"/>
      <family val="0"/>
    </font>
    <font>
      <sz val="10"/>
      <color indexed="9"/>
      <name val="Trebuchet MS"/>
      <family val="2"/>
    </font>
    <font>
      <sz val="10"/>
      <name val="Trebuchet MS"/>
      <family val="2"/>
    </font>
    <font>
      <sz val="30"/>
      <color indexed="9"/>
      <name val="Impact"/>
      <family val="2"/>
    </font>
    <font>
      <sz val="30"/>
      <color indexed="9"/>
      <name val="Arial"/>
      <family val="2"/>
    </font>
    <font>
      <sz val="14"/>
      <color indexed="9"/>
      <name val="Impact"/>
      <family val="2"/>
    </font>
    <font>
      <sz val="35"/>
      <color indexed="9"/>
      <name val="Impact"/>
      <family val="2"/>
    </font>
    <font>
      <sz val="35"/>
      <color indexed="9"/>
      <name val="Arial"/>
      <family val="2"/>
    </font>
    <font>
      <sz val="16"/>
      <color indexed="61"/>
      <name val="GoudyLight"/>
      <family val="0"/>
    </font>
    <font>
      <b/>
      <sz val="10"/>
      <name val="Trebuchet MS"/>
      <family val="2"/>
    </font>
  </fonts>
  <fills count="3">
    <fill>
      <patternFill/>
    </fill>
    <fill>
      <patternFill patternType="gray125"/>
    </fill>
    <fill>
      <patternFill patternType="solid">
        <fgColor indexed="8"/>
        <bgColor indexed="64"/>
      </patternFill>
    </fill>
  </fills>
  <borders count="34">
    <border>
      <left/>
      <right/>
      <top/>
      <bottom/>
      <diagonal/>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medium"/>
      <right style="hair"/>
      <top style="hair"/>
      <bottom style="hair"/>
    </border>
    <border>
      <left style="hair"/>
      <right style="hair"/>
      <top style="medium"/>
      <bottom style="hair"/>
    </border>
    <border>
      <left style="medium"/>
      <right style="hair"/>
      <top style="medium"/>
      <bottom style="hair"/>
    </border>
    <border>
      <left style="hair"/>
      <right>
        <color indexed="63"/>
      </right>
      <top>
        <color indexed="63"/>
      </top>
      <bottom>
        <color indexed="63"/>
      </bottom>
    </border>
    <border>
      <left style="hair"/>
      <right style="medium"/>
      <top style="hair"/>
      <bottom style="hair"/>
    </border>
    <border>
      <left style="hair"/>
      <right style="hair"/>
      <top style="hair"/>
      <bottom style="medium"/>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26" fillId="2" borderId="1" xfId="0" applyFont="1" applyFill="1" applyBorder="1" applyAlignment="1" applyProtection="1">
      <alignment horizontal="center" vertical="center"/>
      <protection/>
    </xf>
    <xf numFmtId="0" fontId="21" fillId="0" borderId="2" xfId="0" applyFont="1" applyFill="1" applyBorder="1" applyAlignment="1" applyProtection="1">
      <alignment horizontal="right" vertical="center"/>
      <protection/>
    </xf>
    <xf numFmtId="3" fontId="28" fillId="2" borderId="3" xfId="0" applyNumberFormat="1" applyFont="1" applyFill="1" applyBorder="1" applyAlignment="1" applyProtection="1">
      <alignment horizontal="center" vertical="center"/>
      <protection/>
    </xf>
    <xf numFmtId="0" fontId="28" fillId="2" borderId="3" xfId="0" applyFont="1" applyFill="1" applyBorder="1" applyAlignment="1" applyProtection="1">
      <alignment horizontal="center" vertical="center"/>
      <protection/>
    </xf>
    <xf numFmtId="193" fontId="28" fillId="2" borderId="3" xfId="0" applyNumberFormat="1" applyFont="1" applyFill="1" applyBorder="1" applyAlignment="1" applyProtection="1">
      <alignment horizontal="center" vertical="center"/>
      <protection/>
    </xf>
    <xf numFmtId="192" fontId="28" fillId="2" borderId="3" xfId="21" applyNumberFormat="1" applyFont="1" applyFill="1" applyBorder="1" applyAlignment="1" applyProtection="1">
      <alignment horizontal="center" vertical="center"/>
      <protection/>
    </xf>
    <xf numFmtId="1" fontId="21" fillId="0" borderId="1" xfId="0" applyNumberFormat="1" applyFont="1" applyFill="1" applyBorder="1" applyAlignment="1" applyProtection="1">
      <alignment horizontal="right" vertical="center"/>
      <protection/>
    </xf>
    <xf numFmtId="171" fontId="6" fillId="0" borderId="1" xfId="15" applyFont="1" applyFill="1" applyBorder="1" applyAlignment="1" applyProtection="1">
      <alignment horizontal="left" vertical="center"/>
      <protection/>
    </xf>
    <xf numFmtId="190" fontId="6" fillId="0" borderId="1" xfId="0" applyNumberFormat="1" applyFont="1" applyFill="1" applyBorder="1" applyAlignment="1" applyProtection="1">
      <alignment horizontal="center" vertical="center"/>
      <protection/>
    </xf>
    <xf numFmtId="0" fontId="6" fillId="0" borderId="1" xfId="0"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191" fontId="20" fillId="0" borderId="1" xfId="0" applyNumberFormat="1" applyFont="1" applyFill="1" applyBorder="1" applyAlignment="1" applyProtection="1">
      <alignment horizontal="right" vertical="center"/>
      <protection/>
    </xf>
    <xf numFmtId="191" fontId="6" fillId="0" borderId="1" xfId="0" applyNumberFormat="1" applyFont="1" applyFill="1" applyBorder="1" applyAlignment="1" applyProtection="1">
      <alignment horizontal="right" vertical="center"/>
      <protection/>
    </xf>
    <xf numFmtId="191" fontId="19" fillId="0" borderId="1" xfId="0" applyNumberFormat="1" applyFont="1" applyFill="1" applyBorder="1" applyAlignment="1" applyProtection="1">
      <alignment horizontal="right" vertical="center"/>
      <protection/>
    </xf>
    <xf numFmtId="191" fontId="11" fillId="0" borderId="1" xfId="0" applyNumberFormat="1" applyFont="1" applyFill="1" applyBorder="1" applyAlignment="1" applyProtection="1">
      <alignment horizontal="right" vertical="center"/>
      <protection/>
    </xf>
    <xf numFmtId="193"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18" fillId="0" borderId="1" xfId="0"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0" fontId="9" fillId="0" borderId="1"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26" fillId="0" borderId="1" xfId="0" applyFont="1" applyFill="1" applyBorder="1" applyAlignment="1" applyProtection="1">
      <alignment horizontal="center" vertical="center"/>
      <protection/>
    </xf>
    <xf numFmtId="0" fontId="25" fillId="0" borderId="1" xfId="0" applyFont="1" applyFill="1" applyBorder="1" applyAlignment="1" applyProtection="1">
      <alignment horizontal="right" vertical="center"/>
      <protection/>
    </xf>
    <xf numFmtId="0" fontId="16" fillId="0" borderId="1" xfId="0" applyFont="1" applyFill="1" applyBorder="1" applyAlignment="1" applyProtection="1">
      <alignment horizontal="left" vertical="center"/>
      <protection/>
    </xf>
    <xf numFmtId="190"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vertical="center"/>
      <protection/>
    </xf>
    <xf numFmtId="0" fontId="16" fillId="0" borderId="1" xfId="0" applyFont="1" applyFill="1" applyBorder="1" applyAlignment="1" applyProtection="1">
      <alignment horizontal="center" vertical="center"/>
      <protection/>
    </xf>
    <xf numFmtId="3" fontId="14" fillId="0" borderId="1" xfId="0" applyNumberFormat="1"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193" fontId="14" fillId="0" borderId="1" xfId="0" applyNumberFormat="1" applyFont="1" applyFill="1" applyBorder="1" applyAlignment="1" applyProtection="1">
      <alignment vertical="center"/>
      <protection/>
    </xf>
    <xf numFmtId="191" fontId="14" fillId="0" borderId="1" xfId="0" applyNumberFormat="1" applyFont="1" applyFill="1" applyBorder="1" applyAlignment="1" applyProtection="1">
      <alignment horizontal="right" vertical="center"/>
      <protection/>
    </xf>
    <xf numFmtId="192" fontId="14" fillId="0" borderId="1" xfId="21" applyNumberFormat="1" applyFont="1" applyFill="1" applyBorder="1" applyAlignment="1" applyProtection="1">
      <alignment vertical="center"/>
      <protection/>
    </xf>
    <xf numFmtId="0" fontId="15" fillId="0" borderId="1" xfId="0" applyFont="1" applyFill="1" applyBorder="1" applyAlignment="1" applyProtection="1">
      <alignment vertical="center"/>
      <protection/>
    </xf>
    <xf numFmtId="0" fontId="21" fillId="0" borderId="1" xfId="0" applyFont="1" applyFill="1" applyBorder="1" applyAlignment="1" applyProtection="1">
      <alignment horizontal="right" vertical="center"/>
      <protection locked="0"/>
    </xf>
    <xf numFmtId="0" fontId="9" fillId="0" borderId="1" xfId="0" applyFont="1" applyFill="1" applyBorder="1" applyAlignment="1" applyProtection="1">
      <alignment horizontal="left" vertical="center"/>
      <protection locked="0"/>
    </xf>
    <xf numFmtId="190"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93" fontId="9" fillId="0" borderId="1" xfId="0" applyNumberFormat="1" applyFont="1" applyFill="1" applyBorder="1" applyAlignment="1" applyProtection="1">
      <alignment vertical="center"/>
      <protection locked="0"/>
    </xf>
    <xf numFmtId="0" fontId="13" fillId="0" borderId="1" xfId="0" applyFont="1" applyFill="1" applyBorder="1" applyAlignment="1" applyProtection="1">
      <alignment vertical="center"/>
      <protection locked="0"/>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191" fontId="9" fillId="0" borderId="1" xfId="0" applyNumberFormat="1" applyFont="1" applyFill="1" applyBorder="1" applyAlignment="1" applyProtection="1">
      <alignment horizontal="right" vertical="center"/>
      <protection locked="0"/>
    </xf>
    <xf numFmtId="0" fontId="18" fillId="0" borderId="4"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21" fillId="0" borderId="2" xfId="0" applyFont="1" applyFill="1" applyBorder="1" applyAlignment="1" applyProtection="1">
      <alignment horizontal="center" vertical="center"/>
      <protection/>
    </xf>
    <xf numFmtId="0" fontId="25" fillId="0" borderId="2" xfId="0" applyFont="1" applyFill="1" applyBorder="1" applyAlignment="1" applyProtection="1">
      <alignment horizontal="center" vertical="center"/>
      <protection/>
    </xf>
    <xf numFmtId="0" fontId="21" fillId="0" borderId="5" xfId="0" applyFont="1" applyFill="1" applyBorder="1" applyAlignment="1" applyProtection="1">
      <alignment horizontal="right" vertical="center"/>
      <protection/>
    </xf>
    <xf numFmtId="193" fontId="18" fillId="0" borderId="6" xfId="0" applyNumberFormat="1" applyFont="1" applyFill="1" applyBorder="1" applyAlignment="1" applyProtection="1">
      <alignment horizontal="center" vertical="center" wrapText="1"/>
      <protection/>
    </xf>
    <xf numFmtId="193" fontId="18" fillId="0" borderId="7" xfId="0" applyNumberFormat="1" applyFont="1" applyFill="1" applyBorder="1" applyAlignment="1" applyProtection="1">
      <alignment horizontal="center" vertical="center" wrapText="1"/>
      <protection/>
    </xf>
    <xf numFmtId="192" fontId="6" fillId="0" borderId="1" xfId="0" applyNumberFormat="1" applyFont="1" applyFill="1" applyBorder="1" applyAlignment="1" applyProtection="1">
      <alignment vertical="center"/>
      <protection locked="0"/>
    </xf>
    <xf numFmtId="192" fontId="18" fillId="0" borderId="6" xfId="0" applyNumberFormat="1" applyFont="1" applyFill="1" applyBorder="1" applyAlignment="1" applyProtection="1">
      <alignment horizontal="center" vertical="center" wrapText="1"/>
      <protection/>
    </xf>
    <xf numFmtId="192" fontId="9" fillId="0" borderId="1" xfId="0" applyNumberFormat="1" applyFont="1" applyFill="1" applyBorder="1" applyAlignment="1" applyProtection="1">
      <alignment vertical="center"/>
      <protection locked="0"/>
    </xf>
    <xf numFmtId="190" fontId="29" fillId="0" borderId="1" xfId="0" applyNumberFormat="1" applyFont="1" applyFill="1" applyBorder="1" applyAlignment="1">
      <alignment horizontal="center" vertical="center"/>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8" xfId="0" applyFont="1" applyFill="1" applyBorder="1" applyAlignment="1">
      <alignment horizontal="left" vertical="center"/>
    </xf>
    <xf numFmtId="190" fontId="29" fillId="0" borderId="9" xfId="0" applyNumberFormat="1" applyFont="1" applyFill="1" applyBorder="1" applyAlignment="1">
      <alignment horizontal="center" vertical="center"/>
    </xf>
    <xf numFmtId="0" fontId="29" fillId="0" borderId="9" xfId="0" applyFont="1" applyFill="1" applyBorder="1" applyAlignment="1">
      <alignment horizontal="left" vertical="center"/>
    </xf>
    <xf numFmtId="0" fontId="29" fillId="0" borderId="9" xfId="0" applyFont="1" applyFill="1" applyBorder="1" applyAlignment="1">
      <alignment horizontal="center" vertical="center"/>
    </xf>
    <xf numFmtId="0" fontId="29" fillId="0" borderId="10" xfId="0" applyFont="1" applyFill="1" applyBorder="1" applyAlignment="1">
      <alignment horizontal="left" vertical="center"/>
    </xf>
    <xf numFmtId="0" fontId="21" fillId="0" borderId="11" xfId="0" applyFont="1" applyFill="1" applyBorder="1" applyAlignment="1" applyProtection="1">
      <alignment horizontal="right" vertical="center"/>
      <protection/>
    </xf>
    <xf numFmtId="0" fontId="29" fillId="0" borderId="1" xfId="0" applyFont="1" applyFill="1" applyBorder="1" applyAlignment="1" applyProtection="1">
      <alignment horizontal="left" vertical="center"/>
      <protection locked="0"/>
    </xf>
    <xf numFmtId="190" fontId="29" fillId="0" borderId="1"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8" xfId="0" applyFont="1" applyFill="1" applyBorder="1" applyAlignment="1">
      <alignment horizontal="left" vertical="center"/>
    </xf>
    <xf numFmtId="0" fontId="29" fillId="0" borderId="8" xfId="0" applyFont="1" applyFill="1" applyBorder="1" applyAlignment="1" applyProtection="1">
      <alignment horizontal="left" vertical="center"/>
      <protection locked="0"/>
    </xf>
    <xf numFmtId="196" fontId="29" fillId="0" borderId="1" xfId="15" applyNumberFormat="1" applyFont="1" applyFill="1" applyBorder="1" applyAlignment="1">
      <alignment horizontal="right" vertical="center"/>
    </xf>
    <xf numFmtId="196" fontId="29" fillId="0" borderId="1" xfId="15" applyNumberFormat="1" applyFont="1" applyFill="1" applyBorder="1" applyAlignment="1" applyProtection="1">
      <alignment horizontal="right" vertical="center"/>
      <protection locked="0"/>
    </xf>
    <xf numFmtId="196" fontId="29" fillId="0" borderId="1" xfId="21" applyNumberFormat="1" applyFont="1" applyFill="1" applyBorder="1" applyAlignment="1" applyProtection="1">
      <alignment horizontal="right" vertical="center"/>
      <protection/>
    </xf>
    <xf numFmtId="196" fontId="29" fillId="0" borderId="1" xfId="0" applyNumberFormat="1" applyFont="1" applyFill="1" applyBorder="1" applyAlignment="1">
      <alignment horizontal="right" vertical="center"/>
    </xf>
    <xf numFmtId="193" fontId="29" fillId="0" borderId="1" xfId="21" applyNumberFormat="1" applyFont="1" applyFill="1" applyBorder="1" applyAlignment="1" applyProtection="1">
      <alignment vertical="center"/>
      <protection/>
    </xf>
    <xf numFmtId="192" fontId="29" fillId="0" borderId="1" xfId="21" applyNumberFormat="1" applyFont="1" applyFill="1" applyBorder="1" applyAlignment="1" applyProtection="1">
      <alignment vertical="center"/>
      <protection/>
    </xf>
    <xf numFmtId="196" fontId="29" fillId="0" borderId="1" xfId="0" applyNumberFormat="1" applyFont="1" applyFill="1" applyBorder="1" applyAlignment="1" applyProtection="1">
      <alignment horizontal="right" vertical="center"/>
      <protection/>
    </xf>
    <xf numFmtId="196" fontId="29" fillId="0" borderId="1" xfId="0" applyNumberFormat="1" applyFont="1" applyFill="1" applyBorder="1" applyAlignment="1" applyProtection="1">
      <alignment horizontal="right" vertical="center"/>
      <protection locked="0"/>
    </xf>
    <xf numFmtId="0" fontId="29" fillId="0" borderId="1" xfId="0" applyNumberFormat="1" applyFont="1" applyFill="1" applyBorder="1" applyAlignment="1" applyProtection="1">
      <alignment horizontal="left" vertical="center"/>
      <protection locked="0"/>
    </xf>
    <xf numFmtId="0" fontId="29" fillId="0" borderId="1" xfId="0" applyNumberFormat="1" applyFont="1" applyFill="1" applyBorder="1" applyAlignment="1" applyProtection="1">
      <alignment horizontal="center" vertical="center"/>
      <protection locked="0"/>
    </xf>
    <xf numFmtId="196" fontId="29" fillId="0" borderId="9" xfId="15" applyNumberFormat="1" applyFont="1" applyFill="1" applyBorder="1" applyAlignment="1">
      <alignment horizontal="right" vertical="center"/>
    </xf>
    <xf numFmtId="196" fontId="29" fillId="0" borderId="9" xfId="21" applyNumberFormat="1" applyFont="1" applyFill="1" applyBorder="1" applyAlignment="1" applyProtection="1">
      <alignment horizontal="right" vertical="center"/>
      <protection/>
    </xf>
    <xf numFmtId="193" fontId="29" fillId="0" borderId="9" xfId="21" applyNumberFormat="1" applyFont="1" applyFill="1" applyBorder="1" applyAlignment="1" applyProtection="1">
      <alignment vertical="center"/>
      <protection/>
    </xf>
    <xf numFmtId="192" fontId="29" fillId="0" borderId="9" xfId="21" applyNumberFormat="1" applyFont="1" applyFill="1" applyBorder="1" applyAlignment="1" applyProtection="1">
      <alignment vertical="center"/>
      <protection/>
    </xf>
    <xf numFmtId="193" fontId="29" fillId="0" borderId="12" xfId="0" applyNumberFormat="1" applyFont="1" applyFill="1" applyBorder="1" applyAlignment="1">
      <alignment vertical="center"/>
    </xf>
    <xf numFmtId="193" fontId="29" fillId="0" borderId="12" xfId="15" applyNumberFormat="1" applyFont="1" applyFill="1" applyBorder="1" applyAlignment="1" applyProtection="1">
      <alignment vertical="center"/>
      <protection locked="0"/>
    </xf>
    <xf numFmtId="0" fontId="29" fillId="0" borderId="8" xfId="0" applyNumberFormat="1" applyFont="1" applyFill="1" applyBorder="1" applyAlignment="1" applyProtection="1">
      <alignment horizontal="left" vertical="center"/>
      <protection locked="0"/>
    </xf>
    <xf numFmtId="196" fontId="29" fillId="0" borderId="13" xfId="21" applyNumberFormat="1" applyFont="1" applyFill="1" applyBorder="1" applyAlignment="1" applyProtection="1">
      <alignment horizontal="right" vertical="center"/>
      <protection/>
    </xf>
    <xf numFmtId="192" fontId="29" fillId="0" borderId="13" xfId="21" applyNumberFormat="1" applyFont="1" applyFill="1" applyBorder="1" applyAlignment="1" applyProtection="1">
      <alignment vertical="center"/>
      <protection/>
    </xf>
    <xf numFmtId="196" fontId="29" fillId="0" borderId="3" xfId="21" applyNumberFormat="1" applyFont="1" applyFill="1" applyBorder="1" applyAlignment="1" applyProtection="1">
      <alignment horizontal="right" vertical="center"/>
      <protection/>
    </xf>
    <xf numFmtId="193" fontId="29" fillId="0" borderId="3" xfId="21" applyNumberFormat="1" applyFont="1" applyFill="1" applyBorder="1" applyAlignment="1" applyProtection="1">
      <alignment vertical="center"/>
      <protection/>
    </xf>
    <xf numFmtId="192" fontId="29" fillId="0" borderId="3" xfId="21" applyNumberFormat="1" applyFont="1" applyFill="1" applyBorder="1" applyAlignment="1" applyProtection="1">
      <alignment vertical="center"/>
      <protection/>
    </xf>
    <xf numFmtId="196" fontId="29" fillId="0" borderId="3" xfId="15" applyNumberFormat="1" applyFont="1" applyFill="1" applyBorder="1" applyAlignment="1" applyProtection="1">
      <alignment horizontal="right" vertical="center"/>
      <protection locked="0"/>
    </xf>
    <xf numFmtId="196" fontId="29" fillId="0" borderId="14" xfId="21" applyNumberFormat="1" applyFont="1" applyFill="1" applyBorder="1" applyAlignment="1" applyProtection="1">
      <alignment horizontal="right" vertical="center"/>
      <protection/>
    </xf>
    <xf numFmtId="193" fontId="29" fillId="0" borderId="14" xfId="21" applyNumberFormat="1" applyFont="1" applyFill="1" applyBorder="1" applyAlignment="1" applyProtection="1">
      <alignment vertical="center"/>
      <protection/>
    </xf>
    <xf numFmtId="192" fontId="29" fillId="0" borderId="14" xfId="21" applyNumberFormat="1" applyFont="1" applyFill="1" applyBorder="1" applyAlignment="1" applyProtection="1">
      <alignment vertical="center"/>
      <protection/>
    </xf>
    <xf numFmtId="193" fontId="29" fillId="0" borderId="15" xfId="0" applyNumberFormat="1" applyFont="1" applyFill="1" applyBorder="1" applyAlignment="1">
      <alignment vertical="center"/>
    </xf>
    <xf numFmtId="1" fontId="21" fillId="0" borderId="0" xfId="0" applyNumberFormat="1" applyFont="1" applyFill="1" applyBorder="1" applyAlignment="1" applyProtection="1">
      <alignment horizontal="right" vertical="center"/>
      <protection/>
    </xf>
    <xf numFmtId="171" fontId="6" fillId="0" borderId="0" xfId="15" applyFont="1" applyFill="1" applyBorder="1" applyAlignment="1" applyProtection="1">
      <alignment vertical="center"/>
      <protection/>
    </xf>
    <xf numFmtId="19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191" fontId="20" fillId="0" borderId="0" xfId="0" applyNumberFormat="1" applyFont="1" applyFill="1" applyBorder="1" applyAlignment="1" applyProtection="1">
      <alignment horizontal="right" vertical="center"/>
      <protection/>
    </xf>
    <xf numFmtId="188" fontId="11" fillId="0" borderId="0" xfId="0" applyNumberFormat="1" applyFont="1" applyFill="1" applyBorder="1" applyAlignment="1" applyProtection="1">
      <alignment horizontal="right" vertical="center"/>
      <protection/>
    </xf>
    <xf numFmtId="188" fontId="6"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91" fontId="19" fillId="0" borderId="0" xfId="0" applyNumberFormat="1" applyFont="1" applyFill="1" applyBorder="1" applyAlignment="1" applyProtection="1">
      <alignment horizontal="right" vertical="center"/>
      <protection/>
    </xf>
    <xf numFmtId="188" fontId="19"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191" fontId="18" fillId="0" borderId="18" xfId="0" applyNumberFormat="1" applyFont="1" applyBorder="1" applyAlignment="1" applyProtection="1">
      <alignment horizontal="center" wrapText="1"/>
      <protection/>
    </xf>
    <xf numFmtId="188" fontId="18" fillId="0" borderId="18" xfId="0" applyNumberFormat="1" applyFont="1" applyBorder="1" applyAlignment="1" applyProtection="1">
      <alignment horizontal="center" wrapText="1"/>
      <protection/>
    </xf>
    <xf numFmtId="191" fontId="18" fillId="0" borderId="18" xfId="0" applyNumberFormat="1" applyFont="1" applyFill="1" applyBorder="1" applyAlignment="1" applyProtection="1">
      <alignment horizontal="center" wrapText="1"/>
      <protection/>
    </xf>
    <xf numFmtId="188" fontId="18" fillId="0" borderId="18" xfId="0" applyNumberFormat="1" applyFont="1" applyFill="1" applyBorder="1" applyAlignment="1" applyProtection="1">
      <alignment horizontal="center" wrapText="1"/>
      <protection/>
    </xf>
    <xf numFmtId="193" fontId="18" fillId="0" borderId="18" xfId="0" applyNumberFormat="1" applyFont="1" applyFill="1" applyBorder="1" applyAlignment="1" applyProtection="1">
      <alignment horizontal="center" wrapText="1"/>
      <protection/>
    </xf>
    <xf numFmtId="0" fontId="18" fillId="0" borderId="18" xfId="0" applyFont="1" applyBorder="1" applyAlignment="1" applyProtection="1">
      <alignment horizontal="center" wrapText="1"/>
      <protection/>
    </xf>
    <xf numFmtId="193" fontId="18" fillId="0" borderId="19" xfId="0" applyNumberFormat="1" applyFont="1" applyFill="1" applyBorder="1" applyAlignment="1" applyProtection="1">
      <alignment horizontal="center" wrapText="1"/>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1" fillId="0" borderId="2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3" fontId="26" fillId="2" borderId="3" xfId="0" applyNumberFormat="1" applyFont="1" applyFill="1" applyBorder="1" applyAlignment="1" applyProtection="1">
      <alignment horizontal="center" vertical="center"/>
      <protection/>
    </xf>
    <xf numFmtId="0" fontId="26" fillId="2" borderId="3" xfId="0" applyFont="1" applyFill="1" applyBorder="1" applyAlignment="1" applyProtection="1">
      <alignment horizontal="center" vertical="center"/>
      <protection/>
    </xf>
    <xf numFmtId="185" fontId="26" fillId="2" borderId="3" xfId="0" applyNumberFormat="1" applyFont="1" applyFill="1" applyBorder="1" applyAlignment="1" applyProtection="1">
      <alignment horizontal="center" vertical="center"/>
      <protection/>
    </xf>
    <xf numFmtId="188" fontId="26" fillId="2" borderId="3" xfId="0" applyNumberFormat="1" applyFont="1" applyFill="1" applyBorder="1" applyAlignment="1" applyProtection="1">
      <alignment horizontal="center" vertical="center"/>
      <protection/>
    </xf>
    <xf numFmtId="193" fontId="26" fillId="2" borderId="3" xfId="0" applyNumberFormat="1" applyFont="1" applyFill="1" applyBorder="1" applyAlignment="1" applyProtection="1">
      <alignment horizontal="center" vertical="center"/>
      <protection/>
    </xf>
    <xf numFmtId="192" fontId="26" fillId="2" borderId="3" xfId="21"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5" fillId="0" borderId="0" xfId="0"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3"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185"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right" vertical="center"/>
      <protection/>
    </xf>
    <xf numFmtId="193" fontId="14" fillId="0" borderId="0" xfId="0" applyNumberFormat="1" applyFont="1" applyFill="1" applyBorder="1" applyAlignment="1" applyProtection="1">
      <alignment vertical="center"/>
      <protection/>
    </xf>
    <xf numFmtId="185" fontId="14" fillId="0" borderId="0" xfId="0" applyNumberFormat="1" applyFont="1" applyFill="1" applyBorder="1" applyAlignment="1" applyProtection="1">
      <alignment horizontal="right" vertical="center"/>
      <protection/>
    </xf>
    <xf numFmtId="192" fontId="14" fillId="0" borderId="0" xfId="21"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1" fillId="0" borderId="0" xfId="0" applyFont="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9" fillId="0" borderId="0" xfId="0" applyFont="1" applyBorder="1" applyAlignment="1" applyProtection="1">
      <alignment horizontal="center" vertical="center"/>
      <protection locked="0"/>
    </xf>
    <xf numFmtId="185" fontId="9"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185" fontId="12" fillId="0" borderId="0" xfId="0" applyNumberFormat="1" applyFont="1" applyFill="1" applyBorder="1" applyAlignment="1" applyProtection="1">
      <alignment vertical="center"/>
      <protection locked="0"/>
    </xf>
    <xf numFmtId="193" fontId="9"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Fill="1" applyBorder="1" applyAlignment="1">
      <alignment horizontal="center" vertical="center"/>
    </xf>
    <xf numFmtId="0" fontId="9" fillId="0" borderId="0"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185" fontId="9"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185" fontId="12" fillId="0" borderId="0" xfId="0" applyNumberFormat="1" applyFont="1" applyFill="1" applyAlignment="1" applyProtection="1">
      <alignment vertical="center"/>
      <protection locked="0"/>
    </xf>
    <xf numFmtId="0" fontId="7" fillId="0" borderId="0" xfId="0" applyFont="1" applyAlignment="1" applyProtection="1">
      <alignment vertical="center"/>
      <protection locked="0"/>
    </xf>
    <xf numFmtId="193" fontId="9" fillId="0" borderId="0" xfId="0" applyNumberFormat="1" applyFont="1" applyAlignment="1" applyProtection="1">
      <alignment vertical="center"/>
      <protection locked="0"/>
    </xf>
    <xf numFmtId="185" fontId="9" fillId="0" borderId="0" xfId="0" applyNumberFormat="1" applyFont="1" applyAlignment="1" applyProtection="1">
      <alignment horizontal="right" vertical="center"/>
      <protection locked="0"/>
    </xf>
    <xf numFmtId="188" fontId="9" fillId="0" borderId="0" xfId="0" applyNumberFormat="1" applyFont="1" applyAlignment="1" applyProtection="1">
      <alignment vertical="center"/>
      <protection locked="0"/>
    </xf>
    <xf numFmtId="190" fontId="29" fillId="0" borderId="13" xfId="0" applyNumberFormat="1" applyFont="1" applyFill="1" applyBorder="1" applyAlignment="1" applyProtection="1">
      <alignment horizontal="center" vertical="center"/>
      <protection locked="0"/>
    </xf>
    <xf numFmtId="0" fontId="29" fillId="0" borderId="13" xfId="0" applyFont="1" applyFill="1" applyBorder="1" applyAlignment="1" applyProtection="1">
      <alignment horizontal="left" vertical="center"/>
      <protection locked="0"/>
    </xf>
    <xf numFmtId="0" fontId="29" fillId="0" borderId="13" xfId="0" applyFont="1" applyFill="1" applyBorder="1" applyAlignment="1" applyProtection="1">
      <alignment horizontal="center" vertical="center"/>
      <protection locked="0"/>
    </xf>
    <xf numFmtId="196" fontId="29" fillId="0" borderId="1" xfId="15" applyNumberFormat="1" applyFont="1" applyFill="1" applyBorder="1" applyAlignment="1" applyProtection="1">
      <alignment horizontal="right" vertical="center"/>
      <protection locked="0"/>
    </xf>
    <xf numFmtId="193" fontId="29" fillId="0" borderId="12" xfId="21" applyNumberFormat="1" applyFont="1" applyFill="1" applyBorder="1" applyAlignment="1" applyProtection="1">
      <alignment vertical="center"/>
      <protection/>
    </xf>
    <xf numFmtId="191" fontId="18" fillId="0" borderId="6" xfId="0" applyNumberFormat="1" applyFont="1" applyFill="1" applyBorder="1" applyAlignment="1" applyProtection="1">
      <alignment horizontal="right" vertical="center" wrapText="1"/>
      <protection/>
    </xf>
    <xf numFmtId="191" fontId="28" fillId="2" borderId="3" xfId="0" applyNumberFormat="1" applyFont="1" applyFill="1" applyBorder="1" applyAlignment="1" applyProtection="1">
      <alignment horizontal="right" vertical="center"/>
      <protection/>
    </xf>
    <xf numFmtId="191" fontId="26" fillId="2" borderId="3" xfId="0" applyNumberFormat="1" applyFont="1" applyFill="1" applyBorder="1" applyAlignment="1" applyProtection="1">
      <alignment horizontal="right" vertical="center"/>
      <protection/>
    </xf>
    <xf numFmtId="191" fontId="12" fillId="0" borderId="1" xfId="0" applyNumberFormat="1" applyFont="1" applyFill="1" applyBorder="1" applyAlignment="1" applyProtection="1">
      <alignment horizontal="right" vertical="center"/>
      <protection locked="0"/>
    </xf>
    <xf numFmtId="191" fontId="6" fillId="0" borderId="1" xfId="0" applyNumberFormat="1" applyFont="1" applyFill="1" applyBorder="1" applyAlignment="1" applyProtection="1">
      <alignment horizontal="right" vertical="center"/>
      <protection locked="0"/>
    </xf>
    <xf numFmtId="196" fontId="11" fillId="0" borderId="1" xfId="0" applyNumberFormat="1" applyFont="1" applyFill="1" applyBorder="1" applyAlignment="1" applyProtection="1">
      <alignment horizontal="right" vertical="center"/>
      <protection/>
    </xf>
    <xf numFmtId="196" fontId="28" fillId="2" borderId="3" xfId="0" applyNumberFormat="1" applyFont="1" applyFill="1" applyBorder="1" applyAlignment="1" applyProtection="1">
      <alignment horizontal="right" vertical="center"/>
      <protection/>
    </xf>
    <xf numFmtId="196" fontId="14" fillId="0" borderId="1" xfId="0" applyNumberFormat="1" applyFont="1" applyFill="1" applyBorder="1" applyAlignment="1" applyProtection="1">
      <alignment horizontal="right" vertical="center"/>
      <protection/>
    </xf>
    <xf numFmtId="196" fontId="9"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xf>
    <xf numFmtId="196" fontId="19" fillId="0" borderId="1" xfId="0" applyNumberFormat="1" applyFont="1" applyFill="1" applyBorder="1" applyAlignment="1" applyProtection="1">
      <alignment horizontal="right" vertical="center"/>
      <protection/>
    </xf>
    <xf numFmtId="196" fontId="11" fillId="0" borderId="1" xfId="0" applyNumberFormat="1" applyFont="1" applyFill="1" applyBorder="1" applyAlignment="1" applyProtection="1">
      <alignment horizontal="right" vertical="center"/>
      <protection locked="0"/>
    </xf>
    <xf numFmtId="196" fontId="26" fillId="2" borderId="3" xfId="0" applyNumberFormat="1" applyFont="1" applyFill="1" applyBorder="1" applyAlignment="1" applyProtection="1">
      <alignment horizontal="right" vertical="center"/>
      <protection/>
    </xf>
    <xf numFmtId="196" fontId="12"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locked="0"/>
    </xf>
    <xf numFmtId="196" fontId="18" fillId="0" borderId="6" xfId="0" applyNumberFormat="1" applyFont="1" applyFill="1" applyBorder="1" applyAlignment="1" applyProtection="1">
      <alignment horizontal="right" vertical="center" wrapText="1"/>
      <protection/>
    </xf>
    <xf numFmtId="196" fontId="29" fillId="0" borderId="13" xfId="15" applyNumberFormat="1" applyFont="1" applyFill="1" applyBorder="1" applyAlignment="1" applyProtection="1">
      <alignment horizontal="right" vertical="center"/>
      <protection locked="0"/>
    </xf>
    <xf numFmtId="185" fontId="29" fillId="0" borderId="1" xfId="15" applyNumberFormat="1" applyFont="1" applyFill="1" applyBorder="1" applyAlignment="1">
      <alignment horizontal="right" vertical="center"/>
    </xf>
    <xf numFmtId="185" fontId="36" fillId="0" borderId="1" xfId="15" applyNumberFormat="1" applyFont="1" applyFill="1" applyBorder="1" applyAlignment="1">
      <alignment horizontal="right" vertical="center"/>
    </xf>
    <xf numFmtId="196" fontId="36" fillId="0" borderId="1" xfId="15" applyNumberFormat="1" applyFont="1" applyFill="1" applyBorder="1" applyAlignment="1">
      <alignment horizontal="right" vertical="center"/>
    </xf>
    <xf numFmtId="190" fontId="29" fillId="0" borderId="1" xfId="0" applyNumberFormat="1" applyFont="1" applyFill="1" applyBorder="1" applyAlignment="1" applyProtection="1">
      <alignment horizontal="left" vertical="center"/>
      <protection locked="0"/>
    </xf>
    <xf numFmtId="185" fontId="29" fillId="0" borderId="1" xfId="15" applyNumberFormat="1" applyFont="1" applyFill="1" applyBorder="1" applyAlignment="1" applyProtection="1">
      <alignment horizontal="right" vertical="center"/>
      <protection locked="0"/>
    </xf>
    <xf numFmtId="185" fontId="36" fillId="0" borderId="1" xfId="15" applyNumberFormat="1" applyFont="1" applyFill="1" applyBorder="1" applyAlignment="1" applyProtection="1">
      <alignment horizontal="right" vertical="center"/>
      <protection/>
    </xf>
    <xf numFmtId="0" fontId="27" fillId="2" borderId="1" xfId="0" applyFont="1" applyFill="1" applyBorder="1" applyAlignment="1" applyProtection="1">
      <alignment horizontal="center" vertical="center"/>
      <protection/>
    </xf>
    <xf numFmtId="196" fontId="36" fillId="0" borderId="1" xfId="15" applyNumberFormat="1" applyFont="1" applyFill="1" applyBorder="1" applyAlignment="1" applyProtection="1">
      <alignment horizontal="right" vertical="center"/>
      <protection/>
    </xf>
    <xf numFmtId="185" fontId="29" fillId="0" borderId="1" xfId="0" applyNumberFormat="1" applyFont="1" applyFill="1" applyBorder="1" applyAlignment="1">
      <alignment horizontal="right" vertical="center"/>
    </xf>
    <xf numFmtId="0" fontId="29" fillId="0" borderId="1" xfId="0" applyFont="1" applyFill="1" applyBorder="1" applyAlignment="1" applyProtection="1">
      <alignment horizontal="left" vertical="center"/>
      <protection locked="0"/>
    </xf>
    <xf numFmtId="190" fontId="29" fillId="0" borderId="1"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185" fontId="29" fillId="0" borderId="1" xfId="15" applyNumberFormat="1" applyFont="1" applyFill="1" applyBorder="1" applyAlignment="1" applyProtection="1">
      <alignment horizontal="right" vertical="center"/>
      <protection locked="0"/>
    </xf>
    <xf numFmtId="185" fontId="36" fillId="0" borderId="1" xfId="15" applyNumberFormat="1" applyFont="1" applyFill="1" applyBorder="1" applyAlignment="1" applyProtection="1">
      <alignment horizontal="right" vertical="center"/>
      <protection/>
    </xf>
    <xf numFmtId="196" fontId="36" fillId="0" borderId="1" xfId="15" applyNumberFormat="1" applyFont="1" applyFill="1" applyBorder="1" applyAlignment="1" applyProtection="1">
      <alignment horizontal="right" vertical="center"/>
      <protection/>
    </xf>
    <xf numFmtId="185" fontId="29" fillId="0" borderId="1" xfId="15" applyNumberFormat="1" applyFont="1" applyFill="1" applyBorder="1" applyAlignment="1" applyProtection="1">
      <alignment horizontal="right" vertical="center"/>
      <protection/>
    </xf>
    <xf numFmtId="196" fontId="29" fillId="0" borderId="1" xfId="0" applyNumberFormat="1" applyFont="1" applyFill="1" applyBorder="1" applyAlignment="1">
      <alignment horizontal="right" vertical="center"/>
    </xf>
    <xf numFmtId="185" fontId="29" fillId="0" borderId="1" xfId="0" applyNumberFormat="1" applyFont="1" applyFill="1" applyBorder="1" applyAlignment="1" applyProtection="1">
      <alignment horizontal="right" vertical="center"/>
      <protection/>
    </xf>
    <xf numFmtId="185" fontId="36" fillId="0" borderId="1" xfId="0" applyNumberFormat="1" applyFont="1" applyFill="1" applyBorder="1" applyAlignment="1" applyProtection="1">
      <alignment horizontal="right" vertical="center"/>
      <protection/>
    </xf>
    <xf numFmtId="196" fontId="36" fillId="0" borderId="1" xfId="0" applyNumberFormat="1" applyFont="1" applyFill="1" applyBorder="1" applyAlignment="1" applyProtection="1">
      <alignment horizontal="right" vertical="center"/>
      <protection/>
    </xf>
    <xf numFmtId="185" fontId="29" fillId="0" borderId="1" xfId="0" applyNumberFormat="1" applyFont="1" applyFill="1" applyBorder="1" applyAlignment="1" applyProtection="1">
      <alignment horizontal="right" vertical="center"/>
      <protection locked="0"/>
    </xf>
    <xf numFmtId="185" fontId="36" fillId="0" borderId="1" xfId="0" applyNumberFormat="1" applyFont="1" applyFill="1" applyBorder="1" applyAlignment="1" applyProtection="1">
      <alignment horizontal="right" vertical="center"/>
      <protection locked="0"/>
    </xf>
    <xf numFmtId="196" fontId="36" fillId="0" borderId="1" xfId="0" applyNumberFormat="1" applyFont="1" applyFill="1" applyBorder="1" applyAlignment="1" applyProtection="1">
      <alignment horizontal="right" vertical="center"/>
      <protection locked="0"/>
    </xf>
    <xf numFmtId="185" fontId="29" fillId="0" borderId="1" xfId="15" applyNumberFormat="1" applyFont="1" applyFill="1" applyBorder="1" applyAlignment="1" applyProtection="1">
      <alignment horizontal="right" vertical="center"/>
      <protection/>
    </xf>
    <xf numFmtId="185" fontId="29" fillId="0" borderId="9" xfId="15" applyNumberFormat="1" applyFont="1" applyFill="1" applyBorder="1" applyAlignment="1">
      <alignment horizontal="right" vertical="center"/>
    </xf>
    <xf numFmtId="185" fontId="36" fillId="0" borderId="9" xfId="15" applyNumberFormat="1" applyFont="1" applyFill="1" applyBorder="1" applyAlignment="1">
      <alignment horizontal="right" vertical="center"/>
    </xf>
    <xf numFmtId="196" fontId="36" fillId="0" borderId="9" xfId="15" applyNumberFormat="1" applyFont="1" applyFill="1" applyBorder="1" applyAlignment="1">
      <alignment horizontal="right" vertical="center"/>
    </xf>
    <xf numFmtId="193" fontId="29" fillId="0" borderId="21" xfId="15" applyNumberFormat="1" applyFont="1" applyFill="1" applyBorder="1" applyAlignment="1">
      <alignment vertical="center"/>
    </xf>
    <xf numFmtId="193" fontId="29" fillId="0" borderId="12" xfId="15" applyNumberFormat="1" applyFont="1" applyFill="1" applyBorder="1" applyAlignment="1">
      <alignment vertical="center"/>
    </xf>
    <xf numFmtId="0" fontId="29" fillId="0" borderId="8" xfId="0" applyFont="1" applyFill="1" applyBorder="1" applyAlignment="1" applyProtection="1">
      <alignment horizontal="left" vertical="center"/>
      <protection locked="0"/>
    </xf>
    <xf numFmtId="193" fontId="29" fillId="0" borderId="12" xfId="21" applyNumberFormat="1" applyFont="1" applyFill="1" applyBorder="1" applyAlignment="1" applyProtection="1">
      <alignment vertical="center"/>
      <protection/>
    </xf>
    <xf numFmtId="193" fontId="29" fillId="0" borderId="12" xfId="0" applyNumberFormat="1" applyFont="1" applyFill="1" applyBorder="1" applyAlignment="1" applyProtection="1">
      <alignment vertical="center"/>
      <protection/>
    </xf>
    <xf numFmtId="193" fontId="29" fillId="0" borderId="12" xfId="0" applyNumberFormat="1" applyFont="1" applyFill="1" applyBorder="1" applyAlignment="1" applyProtection="1">
      <alignment vertical="center"/>
      <protection locked="0"/>
    </xf>
    <xf numFmtId="0" fontId="29" fillId="0" borderId="22" xfId="0" applyFont="1" applyFill="1" applyBorder="1" applyAlignment="1">
      <alignment horizontal="left" vertical="center"/>
    </xf>
    <xf numFmtId="190" fontId="29" fillId="0" borderId="13" xfId="0" applyNumberFormat="1" applyFont="1" applyFill="1" applyBorder="1" applyAlignment="1">
      <alignment horizontal="center" vertical="center"/>
    </xf>
    <xf numFmtId="0" fontId="29" fillId="0" borderId="13" xfId="0" applyFont="1" applyFill="1" applyBorder="1" applyAlignment="1">
      <alignment horizontal="left" vertical="center"/>
    </xf>
    <xf numFmtId="0" fontId="29" fillId="0" borderId="13" xfId="0" applyFont="1" applyFill="1" applyBorder="1" applyAlignment="1">
      <alignment horizontal="center" vertical="center"/>
    </xf>
    <xf numFmtId="185" fontId="29" fillId="0" borderId="13" xfId="15" applyNumberFormat="1" applyFont="1" applyFill="1" applyBorder="1" applyAlignment="1">
      <alignment horizontal="right" vertical="center"/>
    </xf>
    <xf numFmtId="196" fontId="29" fillId="0" borderId="13" xfId="15" applyNumberFormat="1" applyFont="1" applyFill="1" applyBorder="1" applyAlignment="1">
      <alignment horizontal="right" vertical="center"/>
    </xf>
    <xf numFmtId="185" fontId="36" fillId="0" borderId="13" xfId="15" applyNumberFormat="1" applyFont="1" applyFill="1" applyBorder="1" applyAlignment="1" applyProtection="1">
      <alignment horizontal="right" vertical="center"/>
      <protection/>
    </xf>
    <xf numFmtId="196" fontId="36" fillId="0" borderId="13" xfId="15" applyNumberFormat="1" applyFont="1" applyFill="1" applyBorder="1" applyAlignment="1" applyProtection="1">
      <alignment horizontal="right" vertical="center"/>
      <protection/>
    </xf>
    <xf numFmtId="193" fontId="29" fillId="0" borderId="13" xfId="21" applyNumberFormat="1" applyFont="1" applyFill="1" applyBorder="1" applyAlignment="1" applyProtection="1">
      <alignment vertical="center"/>
      <protection/>
    </xf>
    <xf numFmtId="185" fontId="29" fillId="0" borderId="13" xfId="0" applyNumberFormat="1" applyFont="1" applyFill="1" applyBorder="1" applyAlignment="1">
      <alignment horizontal="right" vertical="center"/>
    </xf>
    <xf numFmtId="193" fontId="29" fillId="0" borderId="23" xfId="0" applyNumberFormat="1" applyFont="1" applyFill="1" applyBorder="1" applyAlignment="1">
      <alignment vertical="center"/>
    </xf>
    <xf numFmtId="0" fontId="29" fillId="0" borderId="24" xfId="0" applyFont="1" applyFill="1" applyBorder="1" applyAlignment="1" applyProtection="1">
      <alignment horizontal="left" vertical="center"/>
      <protection locked="0"/>
    </xf>
    <xf numFmtId="190" fontId="29" fillId="0" borderId="3" xfId="0" applyNumberFormat="1" applyFont="1" applyFill="1" applyBorder="1" applyAlignment="1" applyProtection="1">
      <alignment horizontal="center" vertical="center"/>
      <protection locked="0"/>
    </xf>
    <xf numFmtId="190" fontId="29" fillId="0" borderId="3" xfId="0" applyNumberFormat="1" applyFont="1" applyFill="1" applyBorder="1" applyAlignment="1" applyProtection="1">
      <alignment horizontal="left" vertical="center"/>
      <protection locked="0"/>
    </xf>
    <xf numFmtId="0" fontId="29" fillId="0" borderId="3" xfId="0" applyFont="1" applyFill="1" applyBorder="1" applyAlignment="1" applyProtection="1">
      <alignment horizontal="left" vertical="center"/>
      <protection locked="0"/>
    </xf>
    <xf numFmtId="0" fontId="29" fillId="0" borderId="3" xfId="0" applyFont="1" applyFill="1" applyBorder="1" applyAlignment="1" applyProtection="1">
      <alignment horizontal="center" vertical="center"/>
      <protection locked="0"/>
    </xf>
    <xf numFmtId="185" fontId="29" fillId="0" borderId="3" xfId="15" applyNumberFormat="1" applyFont="1" applyFill="1" applyBorder="1" applyAlignment="1" applyProtection="1">
      <alignment horizontal="right" vertical="center"/>
      <protection locked="0"/>
    </xf>
    <xf numFmtId="185" fontId="36" fillId="0" borderId="3" xfId="15" applyNumberFormat="1" applyFont="1" applyFill="1" applyBorder="1" applyAlignment="1" applyProtection="1">
      <alignment horizontal="right" vertical="center"/>
      <protection/>
    </xf>
    <xf numFmtId="196" fontId="36" fillId="0" borderId="3" xfId="15" applyNumberFormat="1" applyFont="1" applyFill="1" applyBorder="1" applyAlignment="1" applyProtection="1">
      <alignment horizontal="right" vertical="center"/>
      <protection/>
    </xf>
    <xf numFmtId="193" fontId="29" fillId="0" borderId="25" xfId="15" applyNumberFormat="1" applyFont="1" applyFill="1" applyBorder="1" applyAlignment="1" applyProtection="1">
      <alignment vertical="center"/>
      <protection locked="0"/>
    </xf>
    <xf numFmtId="0" fontId="29" fillId="0" borderId="26" xfId="0" applyFont="1" applyFill="1" applyBorder="1" applyAlignment="1">
      <alignment horizontal="left" vertical="center"/>
    </xf>
    <xf numFmtId="190"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xf>
    <xf numFmtId="0" fontId="29" fillId="0" borderId="14" xfId="0" applyFont="1" applyFill="1" applyBorder="1" applyAlignment="1">
      <alignment horizontal="center" vertical="center"/>
    </xf>
    <xf numFmtId="185" fontId="29" fillId="0" borderId="14" xfId="15" applyNumberFormat="1" applyFont="1" applyFill="1" applyBorder="1" applyAlignment="1">
      <alignment horizontal="right" vertical="center"/>
    </xf>
    <xf numFmtId="196" fontId="29" fillId="0" borderId="14" xfId="15" applyNumberFormat="1" applyFont="1" applyFill="1" applyBorder="1" applyAlignment="1">
      <alignment horizontal="right" vertical="center"/>
    </xf>
    <xf numFmtId="185" fontId="36" fillId="0" borderId="14" xfId="15" applyNumberFormat="1" applyFont="1" applyFill="1" applyBorder="1" applyAlignment="1">
      <alignment horizontal="right" vertical="center"/>
    </xf>
    <xf numFmtId="196" fontId="36" fillId="0" borderId="14" xfId="15" applyNumberFormat="1" applyFont="1" applyFill="1" applyBorder="1" applyAlignment="1">
      <alignment horizontal="right" vertical="center"/>
    </xf>
    <xf numFmtId="185" fontId="29" fillId="0" borderId="14" xfId="0" applyNumberFormat="1" applyFont="1" applyFill="1" applyBorder="1" applyAlignment="1">
      <alignment horizontal="right" vertical="center"/>
    </xf>
    <xf numFmtId="196" fontId="29" fillId="0" borderId="14" xfId="0" applyNumberFormat="1" applyFont="1" applyFill="1" applyBorder="1" applyAlignment="1">
      <alignment horizontal="right" vertical="center"/>
    </xf>
    <xf numFmtId="0" fontId="29" fillId="0" borderId="22" xfId="0" applyFont="1" applyFill="1" applyBorder="1" applyAlignment="1" applyProtection="1">
      <alignment horizontal="left" vertical="center"/>
      <protection locked="0"/>
    </xf>
    <xf numFmtId="190" fontId="29" fillId="0" borderId="13" xfId="0" applyNumberFormat="1" applyFont="1" applyFill="1" applyBorder="1" applyAlignment="1" applyProtection="1">
      <alignment horizontal="left" vertical="center"/>
      <protection locked="0"/>
    </xf>
    <xf numFmtId="185" fontId="29" fillId="0" borderId="13" xfId="15" applyNumberFormat="1" applyFont="1" applyFill="1" applyBorder="1" applyAlignment="1" applyProtection="1">
      <alignment horizontal="right" vertical="center"/>
      <protection locked="0"/>
    </xf>
    <xf numFmtId="193" fontId="29" fillId="0" borderId="23" xfId="15" applyNumberFormat="1" applyFont="1" applyFill="1" applyBorder="1" applyAlignment="1" applyProtection="1">
      <alignment vertical="center"/>
      <protection locked="0"/>
    </xf>
    <xf numFmtId="0" fontId="18" fillId="0" borderId="9"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protection/>
    </xf>
    <xf numFmtId="185" fontId="18" fillId="0" borderId="9" xfId="0" applyNumberFormat="1" applyFont="1" applyFill="1" applyBorder="1" applyAlignment="1" applyProtection="1">
      <alignment horizontal="center" vertical="center" wrapText="1"/>
      <protection/>
    </xf>
    <xf numFmtId="193" fontId="18" fillId="0" borderId="9" xfId="0" applyNumberFormat="1" applyFont="1" applyFill="1" applyBorder="1" applyAlignment="1" applyProtection="1">
      <alignment horizontal="center" vertical="center" wrapText="1"/>
      <protection/>
    </xf>
    <xf numFmtId="0" fontId="0" fillId="2" borderId="6" xfId="0" applyFill="1" applyBorder="1" applyAlignment="1">
      <alignment/>
    </xf>
    <xf numFmtId="0" fontId="18" fillId="0" borderId="6" xfId="0" applyFont="1" applyFill="1" applyBorder="1" applyAlignment="1" applyProtection="1">
      <alignment horizontal="center" vertical="center" wrapText="1"/>
      <protection/>
    </xf>
    <xf numFmtId="193" fontId="18" fillId="0" borderId="21" xfId="0" applyNumberFormat="1" applyFont="1" applyFill="1" applyBorder="1" applyAlignment="1" applyProtection="1">
      <alignment horizontal="center" vertical="center" wrapText="1"/>
      <protection/>
    </xf>
    <xf numFmtId="171" fontId="18" fillId="0" borderId="10" xfId="15" applyFont="1" applyFill="1" applyBorder="1" applyAlignment="1" applyProtection="1">
      <alignment horizontal="center" vertical="center"/>
      <protection/>
    </xf>
    <xf numFmtId="171" fontId="18" fillId="0" borderId="27" xfId="15" applyFont="1" applyFill="1" applyBorder="1" applyAlignment="1" applyProtection="1">
      <alignment horizontal="center" vertical="center"/>
      <protection/>
    </xf>
    <xf numFmtId="190" fontId="18" fillId="0" borderId="9" xfId="0" applyNumberFormat="1" applyFont="1" applyFill="1" applyBorder="1" applyAlignment="1" applyProtection="1">
      <alignment horizontal="center" vertical="center" wrapText="1"/>
      <protection/>
    </xf>
    <xf numFmtId="190" fontId="18" fillId="0" borderId="6" xfId="0" applyNumberFormat="1" applyFont="1" applyFill="1" applyBorder="1" applyAlignment="1" applyProtection="1">
      <alignment horizontal="center" vertical="center" wrapText="1"/>
      <protection/>
    </xf>
    <xf numFmtId="0" fontId="13" fillId="0" borderId="1" xfId="0" applyFont="1" applyFill="1" applyBorder="1" applyAlignment="1" applyProtection="1">
      <alignment horizontal="left" vertical="center"/>
      <protection locked="0"/>
    </xf>
    <xf numFmtId="0" fontId="13" fillId="0" borderId="1" xfId="0" applyFont="1" applyFill="1" applyBorder="1" applyAlignment="1">
      <alignment horizontal="left" vertical="center"/>
    </xf>
    <xf numFmtId="0" fontId="28" fillId="2" borderId="20"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17" fillId="0" borderId="1" xfId="0" applyNumberFormat="1" applyFont="1" applyFill="1" applyBorder="1" applyAlignment="1" applyProtection="1">
      <alignment horizontal="right" vertical="center" wrapText="1"/>
      <protection locked="0"/>
    </xf>
    <xf numFmtId="0" fontId="0" fillId="0" borderId="1" xfId="0" applyFill="1" applyBorder="1" applyAlignment="1">
      <alignment horizontal="right" vertical="center" wrapText="1"/>
    </xf>
    <xf numFmtId="0" fontId="17" fillId="0" borderId="1" xfId="0" applyFont="1" applyFill="1" applyBorder="1" applyAlignment="1">
      <alignment horizontal="right" vertical="center" wrapText="1"/>
    </xf>
    <xf numFmtId="193" fontId="10" fillId="0" borderId="1" xfId="0" applyNumberFormat="1" applyFont="1" applyFill="1" applyBorder="1" applyAlignment="1" applyProtection="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7" fillId="0" borderId="0" xfId="0" applyFont="1" applyAlignment="1">
      <alignment horizontal="right" vertical="center" wrapText="1"/>
    </xf>
    <xf numFmtId="0" fontId="26" fillId="2" borderId="3" xfId="0" applyFont="1" applyFill="1" applyBorder="1" applyAlignment="1">
      <alignment horizontal="center" vertical="center"/>
    </xf>
    <xf numFmtId="0" fontId="26" fillId="2" borderId="3" xfId="0" applyFont="1" applyFill="1" applyBorder="1" applyAlignment="1">
      <alignment horizontal="right" vertical="center"/>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193" fontId="10" fillId="0" borderId="0" xfId="0" applyNumberFormat="1" applyFont="1" applyBorder="1" applyAlignment="1" applyProtection="1">
      <alignment horizontal="right" vertical="center" wrapText="1"/>
      <protection locked="0"/>
    </xf>
    <xf numFmtId="185" fontId="18" fillId="0" borderId="30" xfId="0" applyNumberFormat="1" applyFont="1" applyFill="1" applyBorder="1" applyAlignment="1" applyProtection="1">
      <alignment horizontal="center" vertical="center" wrapText="1"/>
      <protection/>
    </xf>
    <xf numFmtId="193" fontId="18" fillId="0" borderId="30" xfId="0" applyNumberFormat="1" applyFont="1" applyFill="1" applyBorder="1" applyAlignment="1" applyProtection="1">
      <alignment horizontal="center" vertical="center" wrapText="1"/>
      <protection/>
    </xf>
    <xf numFmtId="193" fontId="18" fillId="0" borderId="31" xfId="0" applyNumberFormat="1"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0" fillId="0" borderId="0" xfId="0" applyAlignment="1">
      <alignment/>
    </xf>
    <xf numFmtId="171" fontId="18" fillId="0" borderId="32" xfId="15" applyFont="1" applyFill="1" applyBorder="1" applyAlignment="1" applyProtection="1">
      <alignment horizontal="center" vertical="center"/>
      <protection/>
    </xf>
    <xf numFmtId="171" fontId="18" fillId="0" borderId="33" xfId="15" applyFont="1" applyFill="1" applyBorder="1" applyAlignment="1" applyProtection="1">
      <alignment horizontal="center" vertical="center"/>
      <protection/>
    </xf>
    <xf numFmtId="190" fontId="18" fillId="0" borderId="30" xfId="0" applyNumberFormat="1" applyFont="1" applyFill="1" applyBorder="1" applyAlignment="1" applyProtection="1">
      <alignment horizontal="center" vertical="center" wrapText="1"/>
      <protection/>
    </xf>
    <xf numFmtId="190" fontId="18" fillId="0" borderId="18" xfId="0" applyNumberFormat="1" applyFont="1" applyFill="1" applyBorder="1" applyAlignment="1" applyProtection="1">
      <alignment horizontal="center" vertical="center" wrapText="1"/>
      <protection/>
    </xf>
    <xf numFmtId="0" fontId="18" fillId="0" borderId="30"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9754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Box 2"/>
        <xdr:cNvSpPr txBox="1">
          <a:spLocks noChangeArrowheads="1"/>
        </xdr:cNvSpPr>
      </xdr:nvSpPr>
      <xdr:spPr>
        <a:xfrm>
          <a:off x="16802100" y="0"/>
          <a:ext cx="29241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9735800" cy="1095375"/>
        </a:xfrm>
        <a:prstGeom prst="rect">
          <a:avLst/>
        </a:prstGeom>
        <a:solidFill>
          <a:srgbClr val="99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Box 6"/>
        <xdr:cNvSpPr txBox="1">
          <a:spLocks noChangeArrowheads="1"/>
        </xdr:cNvSpPr>
      </xdr:nvSpPr>
      <xdr:spPr>
        <a:xfrm>
          <a:off x="16668750" y="419100"/>
          <a:ext cx="2914650" cy="685800"/>
        </a:xfrm>
        <a:prstGeom prst="rect">
          <a:avLst/>
        </a:prstGeom>
        <a:solidFill>
          <a:srgbClr val="99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51
19-21 DEC' 2008</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26301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7772400" y="0"/>
          <a:ext cx="26765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3"/>
        <xdr:cNvSpPr txBox="1">
          <a:spLocks noChangeArrowheads="1"/>
        </xdr:cNvSpPr>
      </xdr:nvSpPr>
      <xdr:spPr>
        <a:xfrm>
          <a:off x="0" y="0"/>
          <a:ext cx="99726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Box 4"/>
        <xdr:cNvSpPr txBox="1">
          <a:spLocks noChangeArrowheads="1"/>
        </xdr:cNvSpPr>
      </xdr:nvSpPr>
      <xdr:spPr>
        <a:xfrm>
          <a:off x="7639050" y="0"/>
          <a:ext cx="22860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Box 5"/>
        <xdr:cNvSpPr txBox="1">
          <a:spLocks noChangeArrowheads="1"/>
        </xdr:cNvSpPr>
      </xdr:nvSpPr>
      <xdr:spPr>
        <a:xfrm>
          <a:off x="19050" y="38100"/>
          <a:ext cx="9963150" cy="94297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Box 6"/>
        <xdr:cNvSpPr txBox="1">
          <a:spLocks noChangeArrowheads="1"/>
        </xdr:cNvSpPr>
      </xdr:nvSpPr>
      <xdr:spPr>
        <a:xfrm>
          <a:off x="7981950" y="409575"/>
          <a:ext cx="184785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7"/>
        <xdr:cNvSpPr txBox="1">
          <a:spLocks noChangeArrowheads="1"/>
        </xdr:cNvSpPr>
      </xdr:nvSpPr>
      <xdr:spPr>
        <a:xfrm>
          <a:off x="0" y="0"/>
          <a:ext cx="99726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Box 8"/>
        <xdr:cNvSpPr txBox="1">
          <a:spLocks noChangeArrowheads="1"/>
        </xdr:cNvSpPr>
      </xdr:nvSpPr>
      <xdr:spPr>
        <a:xfrm>
          <a:off x="7639050" y="0"/>
          <a:ext cx="22860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Box 9"/>
        <xdr:cNvSpPr txBox="1">
          <a:spLocks noChangeArrowheads="1"/>
        </xdr:cNvSpPr>
      </xdr:nvSpPr>
      <xdr:spPr>
        <a:xfrm>
          <a:off x="19050" y="38100"/>
          <a:ext cx="9963150" cy="1038225"/>
        </a:xfrm>
        <a:prstGeom prst="rect">
          <a:avLst/>
        </a:prstGeom>
        <a:solidFill>
          <a:srgbClr val="993366"/>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Box 10"/>
        <xdr:cNvSpPr txBox="1">
          <a:spLocks noChangeArrowheads="1"/>
        </xdr:cNvSpPr>
      </xdr:nvSpPr>
      <xdr:spPr>
        <a:xfrm>
          <a:off x="8029575" y="390525"/>
          <a:ext cx="1838325" cy="647700"/>
        </a:xfrm>
        <a:prstGeom prst="rect">
          <a:avLst/>
        </a:prstGeom>
        <a:noFill/>
        <a:ln w="9525" cmpd="sng">
          <a:noFill/>
        </a:ln>
      </xdr:spPr>
      <xdr:txBody>
        <a:bodyPr vertOverflow="clip" wrap="square"/>
        <a:p>
          <a:pPr algn="r">
            <a:defRPr/>
          </a:pPr>
          <a:r>
            <a:rPr lang="en-US" cap="none" sz="1200" b="0" i="0" u="none" baseline="0">
              <a:solidFill>
                <a:srgbClr val="FFFFFF"/>
              </a:solidFill>
            </a:rPr>
            <a:t>
WEEKEND:  51
19-21 DEC'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4"/>
  <sheetViews>
    <sheetView tabSelected="1" zoomScale="59" zoomScaleNormal="59" workbookViewId="0" topLeftCell="A1">
      <selection activeCell="W13" sqref="W13"/>
    </sheetView>
  </sheetViews>
  <sheetFormatPr defaultColWidth="9.140625" defaultRowHeight="12.75"/>
  <cols>
    <col min="1" max="1" width="3.42187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4.140625" style="43" bestFit="1" customWidth="1"/>
    <col min="10" max="10" width="9.28125" style="179" bestFit="1" customWidth="1"/>
    <col min="11" max="11" width="13.7109375" style="43" bestFit="1" customWidth="1"/>
    <col min="12" max="12" width="9.28125" style="179" bestFit="1" customWidth="1"/>
    <col min="13" max="13" width="13.7109375" style="43" bestFit="1" customWidth="1"/>
    <col min="14" max="14" width="9.28125" style="179" bestFit="1" customWidth="1"/>
    <col min="15" max="15" width="16.140625" style="174" bestFit="1" customWidth="1"/>
    <col min="16" max="16" width="10.7109375" style="184" bestFit="1" customWidth="1"/>
    <col min="17" max="17" width="10.28125" style="179" customWidth="1"/>
    <col min="18" max="18" width="7.8515625" style="39" bestFit="1" customWidth="1"/>
    <col min="19" max="19" width="15.00390625" style="43" bestFit="1" customWidth="1"/>
    <col min="20" max="20" width="10.00390625" style="53" customWidth="1"/>
    <col min="21" max="21" width="16.421875" style="43" bestFit="1" customWidth="1"/>
    <col min="22" max="22" width="12.421875" style="179"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76"/>
      <c r="K1" s="13"/>
      <c r="L1" s="180"/>
      <c r="M1" s="14"/>
      <c r="N1" s="181"/>
      <c r="O1" s="15"/>
      <c r="P1" s="182"/>
      <c r="Q1" s="185"/>
      <c r="R1" s="16"/>
      <c r="S1" s="175"/>
      <c r="T1" s="51"/>
      <c r="U1" s="175"/>
      <c r="V1" s="185"/>
      <c r="W1" s="16"/>
    </row>
    <row r="2" spans="1:23" s="18" customFormat="1" ht="27.75" thickBot="1">
      <c r="A2" s="194" t="s">
        <v>17</v>
      </c>
      <c r="B2" s="259"/>
      <c r="C2" s="259"/>
      <c r="D2" s="259"/>
      <c r="E2" s="259"/>
      <c r="F2" s="259"/>
      <c r="G2" s="259"/>
      <c r="H2" s="259"/>
      <c r="I2" s="259"/>
      <c r="J2" s="259"/>
      <c r="K2" s="259"/>
      <c r="L2" s="259"/>
      <c r="M2" s="259"/>
      <c r="N2" s="259"/>
      <c r="O2" s="259"/>
      <c r="P2" s="259"/>
      <c r="Q2" s="259"/>
      <c r="R2" s="259"/>
      <c r="S2" s="259"/>
      <c r="T2" s="259"/>
      <c r="U2" s="259"/>
      <c r="V2" s="259"/>
      <c r="W2" s="259"/>
    </row>
    <row r="3" spans="1:24" s="19" customFormat="1" ht="20.25" customHeight="1">
      <c r="A3" s="46"/>
      <c r="B3" s="262" t="s">
        <v>18</v>
      </c>
      <c r="C3" s="264" t="s">
        <v>24</v>
      </c>
      <c r="D3" s="255" t="s">
        <v>6</v>
      </c>
      <c r="E3" s="255" t="s">
        <v>3</v>
      </c>
      <c r="F3" s="255" t="s">
        <v>25</v>
      </c>
      <c r="G3" s="255" t="s">
        <v>26</v>
      </c>
      <c r="H3" s="255" t="s">
        <v>27</v>
      </c>
      <c r="I3" s="257" t="s">
        <v>7</v>
      </c>
      <c r="J3" s="257"/>
      <c r="K3" s="257" t="s">
        <v>8</v>
      </c>
      <c r="L3" s="257"/>
      <c r="M3" s="257" t="s">
        <v>9</v>
      </c>
      <c r="N3" s="257"/>
      <c r="O3" s="258" t="s">
        <v>28</v>
      </c>
      <c r="P3" s="258"/>
      <c r="Q3" s="258"/>
      <c r="R3" s="258"/>
      <c r="S3" s="257" t="s">
        <v>5</v>
      </c>
      <c r="T3" s="257"/>
      <c r="U3" s="258" t="s">
        <v>19</v>
      </c>
      <c r="V3" s="258"/>
      <c r="W3" s="261"/>
      <c r="X3" s="44"/>
    </row>
    <row r="4" spans="1:24" s="19" customFormat="1" ht="52.5" customHeight="1" thickBot="1">
      <c r="A4" s="47"/>
      <c r="B4" s="263"/>
      <c r="C4" s="265"/>
      <c r="D4" s="256"/>
      <c r="E4" s="256"/>
      <c r="F4" s="260"/>
      <c r="G4" s="260"/>
      <c r="H4" s="260"/>
      <c r="I4" s="171" t="s">
        <v>12</v>
      </c>
      <c r="J4" s="186" t="s">
        <v>11</v>
      </c>
      <c r="K4" s="171" t="s">
        <v>12</v>
      </c>
      <c r="L4" s="186" t="s">
        <v>11</v>
      </c>
      <c r="M4" s="171" t="s">
        <v>12</v>
      </c>
      <c r="N4" s="186" t="s">
        <v>11</v>
      </c>
      <c r="O4" s="171" t="s">
        <v>12</v>
      </c>
      <c r="P4" s="186" t="s">
        <v>11</v>
      </c>
      <c r="Q4" s="186" t="s">
        <v>20</v>
      </c>
      <c r="R4" s="49" t="s">
        <v>21</v>
      </c>
      <c r="S4" s="171" t="s">
        <v>12</v>
      </c>
      <c r="T4" s="52" t="s">
        <v>10</v>
      </c>
      <c r="U4" s="171" t="s">
        <v>12</v>
      </c>
      <c r="V4" s="186" t="s">
        <v>11</v>
      </c>
      <c r="W4" s="50" t="s">
        <v>21</v>
      </c>
      <c r="X4" s="44"/>
    </row>
    <row r="5" spans="1:24" s="19" customFormat="1" ht="15" customHeight="1">
      <c r="A5" s="2">
        <v>1</v>
      </c>
      <c r="B5" s="61" t="s">
        <v>54</v>
      </c>
      <c r="C5" s="58">
        <v>39787</v>
      </c>
      <c r="D5" s="59" t="s">
        <v>4</v>
      </c>
      <c r="E5" s="59" t="s">
        <v>23</v>
      </c>
      <c r="F5" s="60">
        <v>406</v>
      </c>
      <c r="G5" s="60">
        <v>348</v>
      </c>
      <c r="H5" s="60">
        <v>3</v>
      </c>
      <c r="I5" s="212">
        <v>391031</v>
      </c>
      <c r="J5" s="78">
        <v>42265</v>
      </c>
      <c r="K5" s="212">
        <v>751940</v>
      </c>
      <c r="L5" s="78">
        <v>91293</v>
      </c>
      <c r="M5" s="212">
        <v>641473</v>
      </c>
      <c r="N5" s="78">
        <v>81364</v>
      </c>
      <c r="O5" s="213">
        <f>+M5+K5+I5</f>
        <v>1784444</v>
      </c>
      <c r="P5" s="214">
        <f>+N5+L5+J5</f>
        <v>214922</v>
      </c>
      <c r="Q5" s="79">
        <f aca="true" t="shared" si="0" ref="Q5:Q24">IF(O5&lt;&gt;0,P5/G5,"")</f>
        <v>617.5919540229885</v>
      </c>
      <c r="R5" s="80">
        <f aca="true" t="shared" si="1" ref="R5:R46">IF(O5&lt;&gt;0,O5/P5,"")</f>
        <v>8.302751695964117</v>
      </c>
      <c r="S5" s="212">
        <v>7114043</v>
      </c>
      <c r="T5" s="81">
        <f aca="true" t="shared" si="2" ref="T5:T46">IF(S5&lt;&gt;0,-(S5-O5)/S5,"")</f>
        <v>-0.7491659805823496</v>
      </c>
      <c r="U5" s="212">
        <v>26075580</v>
      </c>
      <c r="V5" s="78">
        <v>3123541</v>
      </c>
      <c r="W5" s="215">
        <f>+U5/V5</f>
        <v>8.348083153062502</v>
      </c>
      <c r="X5" s="44"/>
    </row>
    <row r="6" spans="1:24" s="19" customFormat="1" ht="15" customHeight="1">
      <c r="A6" s="2">
        <v>2</v>
      </c>
      <c r="B6" s="67" t="s">
        <v>55</v>
      </c>
      <c r="C6" s="64">
        <v>39759</v>
      </c>
      <c r="D6" s="191" t="s">
        <v>56</v>
      </c>
      <c r="E6" s="191" t="s">
        <v>57</v>
      </c>
      <c r="F6" s="65">
        <v>146</v>
      </c>
      <c r="G6" s="65">
        <v>146</v>
      </c>
      <c r="H6" s="65">
        <v>7</v>
      </c>
      <c r="I6" s="192">
        <v>315545</v>
      </c>
      <c r="J6" s="69">
        <v>35860</v>
      </c>
      <c r="K6" s="192">
        <v>581729</v>
      </c>
      <c r="L6" s="69">
        <v>64281</v>
      </c>
      <c r="M6" s="192">
        <v>573757.5</v>
      </c>
      <c r="N6" s="69">
        <v>63107</v>
      </c>
      <c r="O6" s="193">
        <f>+I6+K6+M6</f>
        <v>1471031.5</v>
      </c>
      <c r="P6" s="195">
        <f>+J6+L6+N6</f>
        <v>163248</v>
      </c>
      <c r="Q6" s="70">
        <f t="shared" si="0"/>
        <v>1118.13698630137</v>
      </c>
      <c r="R6" s="72">
        <f t="shared" si="1"/>
        <v>9.011023105949231</v>
      </c>
      <c r="S6" s="192">
        <v>945128.5</v>
      </c>
      <c r="T6" s="73">
        <f t="shared" si="2"/>
        <v>0.55643544766664</v>
      </c>
      <c r="U6" s="192">
        <v>13979701</v>
      </c>
      <c r="V6" s="69">
        <v>1558393</v>
      </c>
      <c r="W6" s="83">
        <f>U6/V6</f>
        <v>8.970587650226868</v>
      </c>
      <c r="X6" s="44"/>
    </row>
    <row r="7" spans="1:24" s="20" customFormat="1" ht="15" customHeight="1">
      <c r="A7" s="48">
        <v>3</v>
      </c>
      <c r="B7" s="241" t="s">
        <v>13</v>
      </c>
      <c r="C7" s="242">
        <v>39787</v>
      </c>
      <c r="D7" s="243" t="s">
        <v>30</v>
      </c>
      <c r="E7" s="243" t="s">
        <v>14</v>
      </c>
      <c r="F7" s="244">
        <v>241</v>
      </c>
      <c r="G7" s="244">
        <v>291</v>
      </c>
      <c r="H7" s="244">
        <v>3</v>
      </c>
      <c r="I7" s="245">
        <v>231947</v>
      </c>
      <c r="J7" s="246">
        <v>29686</v>
      </c>
      <c r="K7" s="245">
        <v>471031.5</v>
      </c>
      <c r="L7" s="246">
        <v>57890</v>
      </c>
      <c r="M7" s="245">
        <v>488813</v>
      </c>
      <c r="N7" s="246">
        <v>59092</v>
      </c>
      <c r="O7" s="247">
        <f>I7+K7+M7</f>
        <v>1191791.5</v>
      </c>
      <c r="P7" s="248">
        <f>SUM(J7+L7+N7)</f>
        <v>146668</v>
      </c>
      <c r="Q7" s="91">
        <f t="shared" si="0"/>
        <v>504.01374570446734</v>
      </c>
      <c r="R7" s="92">
        <f t="shared" si="1"/>
        <v>8.12577726566122</v>
      </c>
      <c r="S7" s="245">
        <v>3084929</v>
      </c>
      <c r="T7" s="93">
        <f t="shared" si="2"/>
        <v>-0.6136729564926778</v>
      </c>
      <c r="U7" s="249">
        <v>15166810</v>
      </c>
      <c r="V7" s="250">
        <v>1909296</v>
      </c>
      <c r="W7" s="94">
        <f>U7/V7</f>
        <v>7.943666147103435</v>
      </c>
      <c r="X7" s="45"/>
    </row>
    <row r="8" spans="1:24" s="20" customFormat="1" ht="15" customHeight="1">
      <c r="A8" s="62">
        <v>4</v>
      </c>
      <c r="B8" s="232" t="s">
        <v>86</v>
      </c>
      <c r="C8" s="233">
        <v>39738</v>
      </c>
      <c r="D8" s="234" t="s">
        <v>32</v>
      </c>
      <c r="E8" s="235" t="s">
        <v>37</v>
      </c>
      <c r="F8" s="236">
        <v>69</v>
      </c>
      <c r="G8" s="236">
        <v>75</v>
      </c>
      <c r="H8" s="236">
        <v>1</v>
      </c>
      <c r="I8" s="237">
        <v>107107</v>
      </c>
      <c r="J8" s="90">
        <v>9576</v>
      </c>
      <c r="K8" s="237">
        <v>203555</v>
      </c>
      <c r="L8" s="90">
        <v>17876</v>
      </c>
      <c r="M8" s="237">
        <v>152803</v>
      </c>
      <c r="N8" s="90">
        <v>13676</v>
      </c>
      <c r="O8" s="238">
        <f>+I8+K8+M8</f>
        <v>463465</v>
      </c>
      <c r="P8" s="239">
        <f>+J8+L8+N8</f>
        <v>41128</v>
      </c>
      <c r="Q8" s="87">
        <f t="shared" si="0"/>
        <v>548.3733333333333</v>
      </c>
      <c r="R8" s="88">
        <f t="shared" si="1"/>
        <v>11.268843610192569</v>
      </c>
      <c r="S8" s="237"/>
      <c r="T8" s="89">
        <f t="shared" si="2"/>
      </c>
      <c r="U8" s="237">
        <v>463465</v>
      </c>
      <c r="V8" s="90">
        <v>41128</v>
      </c>
      <c r="W8" s="240">
        <f>U8/V8</f>
        <v>11.268843610192569</v>
      </c>
      <c r="X8" s="45"/>
    </row>
    <row r="9" spans="1:24" s="20" customFormat="1" ht="15" customHeight="1">
      <c r="A9" s="62">
        <v>5</v>
      </c>
      <c r="B9" s="57" t="s">
        <v>58</v>
      </c>
      <c r="C9" s="54">
        <v>39794</v>
      </c>
      <c r="D9" s="55" t="s">
        <v>39</v>
      </c>
      <c r="E9" s="55" t="s">
        <v>50</v>
      </c>
      <c r="F9" s="56">
        <v>100</v>
      </c>
      <c r="G9" s="56">
        <v>100</v>
      </c>
      <c r="H9" s="56">
        <v>2</v>
      </c>
      <c r="I9" s="188">
        <v>76522.5</v>
      </c>
      <c r="J9" s="68">
        <v>7591</v>
      </c>
      <c r="K9" s="188">
        <v>160178</v>
      </c>
      <c r="L9" s="68">
        <v>15614</v>
      </c>
      <c r="M9" s="188">
        <v>139160.5</v>
      </c>
      <c r="N9" s="68">
        <v>13549</v>
      </c>
      <c r="O9" s="193">
        <f>I9+K9+M9</f>
        <v>375861</v>
      </c>
      <c r="P9" s="195">
        <f>J9+L9+N9</f>
        <v>36754</v>
      </c>
      <c r="Q9" s="70">
        <f t="shared" si="0"/>
        <v>367.54</v>
      </c>
      <c r="R9" s="72">
        <f t="shared" si="1"/>
        <v>10.226397126843336</v>
      </c>
      <c r="S9" s="188">
        <v>868472</v>
      </c>
      <c r="T9" s="73">
        <f t="shared" si="2"/>
        <v>-0.5672157536454832</v>
      </c>
      <c r="U9" s="196">
        <v>1652639.5</v>
      </c>
      <c r="V9" s="69">
        <v>170309</v>
      </c>
      <c r="W9" s="82">
        <f>U9/V9</f>
        <v>9.703770793087857</v>
      </c>
      <c r="X9" s="45"/>
    </row>
    <row r="10" spans="1:24" s="20" customFormat="1" ht="15" customHeight="1">
      <c r="A10" s="62">
        <v>6</v>
      </c>
      <c r="B10" s="66" t="s">
        <v>0</v>
      </c>
      <c r="C10" s="54">
        <v>39773</v>
      </c>
      <c r="D10" s="55" t="s">
        <v>4</v>
      </c>
      <c r="E10" s="55" t="s">
        <v>87</v>
      </c>
      <c r="F10" s="56">
        <v>204</v>
      </c>
      <c r="G10" s="56">
        <v>190</v>
      </c>
      <c r="H10" s="56">
        <v>5</v>
      </c>
      <c r="I10" s="188">
        <v>51199</v>
      </c>
      <c r="J10" s="68">
        <v>7119</v>
      </c>
      <c r="K10" s="188">
        <v>112067</v>
      </c>
      <c r="L10" s="68">
        <v>14768</v>
      </c>
      <c r="M10" s="188">
        <v>103425</v>
      </c>
      <c r="N10" s="68">
        <v>13384</v>
      </c>
      <c r="O10" s="189">
        <f>+M10+K10+I10</f>
        <v>266691</v>
      </c>
      <c r="P10" s="190">
        <f>+N10+L10+J10</f>
        <v>35271</v>
      </c>
      <c r="Q10" s="70">
        <f t="shared" si="0"/>
        <v>185.63684210526316</v>
      </c>
      <c r="R10" s="72">
        <f t="shared" si="1"/>
        <v>7.561197584417793</v>
      </c>
      <c r="S10" s="188">
        <v>434092</v>
      </c>
      <c r="T10" s="73">
        <f t="shared" si="2"/>
        <v>-0.38563484238364215</v>
      </c>
      <c r="U10" s="188">
        <v>10474756</v>
      </c>
      <c r="V10" s="68">
        <v>1270935</v>
      </c>
      <c r="W10" s="216">
        <f>+U10/V10</f>
        <v>8.241771609090945</v>
      </c>
      <c r="X10" s="45"/>
    </row>
    <row r="11" spans="1:24" s="20" customFormat="1" ht="15" customHeight="1">
      <c r="A11" s="62">
        <v>7</v>
      </c>
      <c r="B11" s="217" t="s">
        <v>88</v>
      </c>
      <c r="C11" s="198">
        <v>39801</v>
      </c>
      <c r="D11" s="197" t="s">
        <v>80</v>
      </c>
      <c r="E11" s="197" t="s">
        <v>89</v>
      </c>
      <c r="F11" s="199">
        <v>84</v>
      </c>
      <c r="G11" s="199">
        <v>84</v>
      </c>
      <c r="H11" s="199">
        <v>1</v>
      </c>
      <c r="I11" s="200">
        <v>37670</v>
      </c>
      <c r="J11" s="169">
        <v>3830</v>
      </c>
      <c r="K11" s="200">
        <v>95441</v>
      </c>
      <c r="L11" s="169">
        <v>9350</v>
      </c>
      <c r="M11" s="200">
        <v>106112</v>
      </c>
      <c r="N11" s="169">
        <v>10466</v>
      </c>
      <c r="O11" s="201">
        <f>I11+K11+M11</f>
        <v>239223</v>
      </c>
      <c r="P11" s="202">
        <f>J11+L11+N11</f>
        <v>23646</v>
      </c>
      <c r="Q11" s="70">
        <f t="shared" si="0"/>
        <v>281.5</v>
      </c>
      <c r="R11" s="72">
        <f t="shared" si="1"/>
        <v>10.116848515605176</v>
      </c>
      <c r="S11" s="200"/>
      <c r="T11" s="73">
        <f t="shared" si="2"/>
      </c>
      <c r="U11" s="203">
        <v>239223</v>
      </c>
      <c r="V11" s="204">
        <v>23646</v>
      </c>
      <c r="W11" s="218">
        <f>IF(U11&lt;&gt;0,U11/V11,"")</f>
        <v>10.116848515605176</v>
      </c>
      <c r="X11" s="45"/>
    </row>
    <row r="12" spans="1:24" s="20" customFormat="1" ht="15" customHeight="1">
      <c r="A12" s="62">
        <v>8</v>
      </c>
      <c r="B12" s="66" t="s">
        <v>1</v>
      </c>
      <c r="C12" s="54">
        <v>39780</v>
      </c>
      <c r="D12" s="55" t="s">
        <v>4</v>
      </c>
      <c r="E12" s="55" t="s">
        <v>15</v>
      </c>
      <c r="F12" s="56">
        <v>121</v>
      </c>
      <c r="G12" s="56">
        <v>118</v>
      </c>
      <c r="H12" s="56">
        <v>4</v>
      </c>
      <c r="I12" s="188">
        <v>19936</v>
      </c>
      <c r="J12" s="68">
        <v>2757</v>
      </c>
      <c r="K12" s="188">
        <v>78810</v>
      </c>
      <c r="L12" s="68">
        <v>9288</v>
      </c>
      <c r="M12" s="188">
        <v>94216</v>
      </c>
      <c r="N12" s="68">
        <v>10863</v>
      </c>
      <c r="O12" s="189">
        <f>+M12+K12+I12</f>
        <v>192962</v>
      </c>
      <c r="P12" s="190">
        <f>+N12+L12+J12</f>
        <v>22908</v>
      </c>
      <c r="Q12" s="70">
        <f t="shared" si="0"/>
        <v>194.135593220339</v>
      </c>
      <c r="R12" s="72">
        <f t="shared" si="1"/>
        <v>8.423345556137594</v>
      </c>
      <c r="S12" s="188">
        <v>529084</v>
      </c>
      <c r="T12" s="73">
        <f t="shared" si="2"/>
        <v>-0.635290426472923</v>
      </c>
      <c r="U12" s="188">
        <v>32113603</v>
      </c>
      <c r="V12" s="68">
        <v>361671</v>
      </c>
      <c r="W12" s="216">
        <f>+U12/V12</f>
        <v>88.79230847925325</v>
      </c>
      <c r="X12" s="45"/>
    </row>
    <row r="13" spans="1:24" s="20" customFormat="1" ht="15" customHeight="1">
      <c r="A13" s="62">
        <v>9</v>
      </c>
      <c r="B13" s="57" t="s">
        <v>90</v>
      </c>
      <c r="C13" s="54">
        <v>39801</v>
      </c>
      <c r="D13" s="55" t="s">
        <v>39</v>
      </c>
      <c r="E13" s="55" t="s">
        <v>91</v>
      </c>
      <c r="F13" s="56">
        <v>36</v>
      </c>
      <c r="G13" s="56">
        <v>36</v>
      </c>
      <c r="H13" s="56">
        <v>1</v>
      </c>
      <c r="I13" s="188">
        <v>27978.5</v>
      </c>
      <c r="J13" s="68">
        <v>3344</v>
      </c>
      <c r="K13" s="188">
        <v>54458</v>
      </c>
      <c r="L13" s="68">
        <v>6448</v>
      </c>
      <c r="M13" s="188">
        <v>61034.5</v>
      </c>
      <c r="N13" s="68">
        <v>7103</v>
      </c>
      <c r="O13" s="193">
        <f>I13+K13+M13</f>
        <v>143471</v>
      </c>
      <c r="P13" s="195">
        <f>J13+L13+N13</f>
        <v>16895</v>
      </c>
      <c r="Q13" s="70">
        <f t="shared" si="0"/>
        <v>469.30555555555554</v>
      </c>
      <c r="R13" s="72">
        <f t="shared" si="1"/>
        <v>8.491920686593668</v>
      </c>
      <c r="S13" s="188"/>
      <c r="T13" s="73">
        <f t="shared" si="2"/>
      </c>
      <c r="U13" s="196">
        <v>144853</v>
      </c>
      <c r="V13" s="69">
        <v>17154</v>
      </c>
      <c r="W13" s="82">
        <f>U13/V13</f>
        <v>8.444269558120554</v>
      </c>
      <c r="X13" s="45"/>
    </row>
    <row r="14" spans="1:24" s="20" customFormat="1" ht="15" customHeight="1">
      <c r="A14" s="62">
        <v>10</v>
      </c>
      <c r="B14" s="84" t="s">
        <v>92</v>
      </c>
      <c r="C14" s="64">
        <v>39801</v>
      </c>
      <c r="D14" s="76" t="s">
        <v>70</v>
      </c>
      <c r="E14" s="76" t="s">
        <v>93</v>
      </c>
      <c r="F14" s="77">
        <v>19</v>
      </c>
      <c r="G14" s="77">
        <v>19</v>
      </c>
      <c r="H14" s="77">
        <v>1</v>
      </c>
      <c r="I14" s="192">
        <v>9017</v>
      </c>
      <c r="J14" s="69">
        <v>712</v>
      </c>
      <c r="K14" s="192">
        <v>22713</v>
      </c>
      <c r="L14" s="69">
        <v>1743</v>
      </c>
      <c r="M14" s="192">
        <v>19721</v>
      </c>
      <c r="N14" s="69">
        <v>1515</v>
      </c>
      <c r="O14" s="193">
        <f>+I14+K14+M14</f>
        <v>51451</v>
      </c>
      <c r="P14" s="195">
        <f>+J14+L14+N14</f>
        <v>3970</v>
      </c>
      <c r="Q14" s="70">
        <f t="shared" si="0"/>
        <v>208.94736842105263</v>
      </c>
      <c r="R14" s="72">
        <f t="shared" si="1"/>
        <v>12.959949622166247</v>
      </c>
      <c r="S14" s="192"/>
      <c r="T14" s="73">
        <f t="shared" si="2"/>
      </c>
      <c r="U14" s="192">
        <v>51451</v>
      </c>
      <c r="V14" s="69">
        <v>3970</v>
      </c>
      <c r="W14" s="170"/>
      <c r="X14" s="45"/>
    </row>
    <row r="15" spans="1:24" s="20" customFormat="1" ht="15" customHeight="1">
      <c r="A15" s="62">
        <v>11</v>
      </c>
      <c r="B15" s="57" t="s">
        <v>38</v>
      </c>
      <c r="C15" s="54">
        <v>39780</v>
      </c>
      <c r="D15" s="55" t="s">
        <v>39</v>
      </c>
      <c r="E15" s="55" t="s">
        <v>40</v>
      </c>
      <c r="F15" s="56">
        <v>61</v>
      </c>
      <c r="G15" s="56">
        <v>23</v>
      </c>
      <c r="H15" s="56">
        <v>4</v>
      </c>
      <c r="I15" s="188">
        <v>2764</v>
      </c>
      <c r="J15" s="68">
        <v>430</v>
      </c>
      <c r="K15" s="188">
        <v>4995</v>
      </c>
      <c r="L15" s="68">
        <v>624</v>
      </c>
      <c r="M15" s="188">
        <v>4674</v>
      </c>
      <c r="N15" s="68">
        <v>559</v>
      </c>
      <c r="O15" s="193">
        <f>I15+K15+M15</f>
        <v>12433</v>
      </c>
      <c r="P15" s="195">
        <f>J15+L15+N15</f>
        <v>1613</v>
      </c>
      <c r="Q15" s="70">
        <f t="shared" si="0"/>
        <v>70.1304347826087</v>
      </c>
      <c r="R15" s="72">
        <f t="shared" si="1"/>
        <v>7.707997520148791</v>
      </c>
      <c r="S15" s="188">
        <v>59013</v>
      </c>
      <c r="T15" s="73">
        <f t="shared" si="2"/>
        <v>-0.7893176079846813</v>
      </c>
      <c r="U15" s="196">
        <v>914120.5</v>
      </c>
      <c r="V15" s="69">
        <v>87111</v>
      </c>
      <c r="W15" s="82">
        <f aca="true" t="shared" si="3" ref="W15:W24">U15/V15</f>
        <v>10.493743614468896</v>
      </c>
      <c r="X15" s="45"/>
    </row>
    <row r="16" spans="1:24" s="20" customFormat="1" ht="15" customHeight="1">
      <c r="A16" s="62">
        <v>12</v>
      </c>
      <c r="B16" s="57" t="s">
        <v>41</v>
      </c>
      <c r="C16" s="54">
        <v>39772</v>
      </c>
      <c r="D16" s="55" t="s">
        <v>39</v>
      </c>
      <c r="E16" s="55" t="s">
        <v>42</v>
      </c>
      <c r="F16" s="56">
        <v>195</v>
      </c>
      <c r="G16" s="56">
        <v>38</v>
      </c>
      <c r="H16" s="56">
        <v>5</v>
      </c>
      <c r="I16" s="188">
        <v>2051</v>
      </c>
      <c r="J16" s="68">
        <v>392</v>
      </c>
      <c r="K16" s="188">
        <v>4976.5</v>
      </c>
      <c r="L16" s="68">
        <v>923</v>
      </c>
      <c r="M16" s="188">
        <v>4861.5</v>
      </c>
      <c r="N16" s="68">
        <v>876</v>
      </c>
      <c r="O16" s="193">
        <f>I16+K16+M16</f>
        <v>11889</v>
      </c>
      <c r="P16" s="195">
        <f>J16+L16+N16</f>
        <v>2191</v>
      </c>
      <c r="Q16" s="70">
        <f t="shared" si="0"/>
        <v>57.6578947368421</v>
      </c>
      <c r="R16" s="72">
        <f t="shared" si="1"/>
        <v>5.4262893655864906</v>
      </c>
      <c r="S16" s="188">
        <v>42821.5</v>
      </c>
      <c r="T16" s="73">
        <f t="shared" si="2"/>
        <v>-0.7223590953142697</v>
      </c>
      <c r="U16" s="196">
        <v>1817115.5</v>
      </c>
      <c r="V16" s="69">
        <v>248279</v>
      </c>
      <c r="W16" s="82">
        <f t="shared" si="3"/>
        <v>7.318844928487709</v>
      </c>
      <c r="X16" s="45"/>
    </row>
    <row r="17" spans="1:24" s="20" customFormat="1" ht="15" customHeight="1">
      <c r="A17" s="62">
        <v>13</v>
      </c>
      <c r="B17" s="57" t="s">
        <v>59</v>
      </c>
      <c r="C17" s="54">
        <v>39766</v>
      </c>
      <c r="D17" s="55" t="s">
        <v>30</v>
      </c>
      <c r="E17" s="55" t="s">
        <v>60</v>
      </c>
      <c r="F17" s="56">
        <v>8</v>
      </c>
      <c r="G17" s="56">
        <v>8</v>
      </c>
      <c r="H17" s="56">
        <v>6</v>
      </c>
      <c r="I17" s="188">
        <v>2004</v>
      </c>
      <c r="J17" s="68">
        <v>397</v>
      </c>
      <c r="K17" s="188">
        <v>3555.5</v>
      </c>
      <c r="L17" s="68">
        <v>745</v>
      </c>
      <c r="M17" s="188">
        <v>4070</v>
      </c>
      <c r="N17" s="68">
        <v>804</v>
      </c>
      <c r="O17" s="189">
        <f>SUM(I17+K17+M17)</f>
        <v>9629.5</v>
      </c>
      <c r="P17" s="190">
        <f>SUM(J17+L17+N17)</f>
        <v>1946</v>
      </c>
      <c r="Q17" s="70">
        <f t="shared" si="0"/>
        <v>243.25</v>
      </c>
      <c r="R17" s="72">
        <f t="shared" si="1"/>
        <v>4.948355601233299</v>
      </c>
      <c r="S17" s="188">
        <v>12545.5</v>
      </c>
      <c r="T17" s="73">
        <f t="shared" si="2"/>
        <v>-0.2324339404567375</v>
      </c>
      <c r="U17" s="188">
        <v>201297.5</v>
      </c>
      <c r="V17" s="68">
        <v>40266</v>
      </c>
      <c r="W17" s="82">
        <f t="shared" si="3"/>
        <v>4.99919286743158</v>
      </c>
      <c r="X17" s="45"/>
    </row>
    <row r="18" spans="1:24" s="20" customFormat="1" ht="15" customHeight="1">
      <c r="A18" s="62">
        <v>14</v>
      </c>
      <c r="B18" s="67" t="s">
        <v>34</v>
      </c>
      <c r="C18" s="64">
        <v>39750</v>
      </c>
      <c r="D18" s="191" t="s">
        <v>32</v>
      </c>
      <c r="E18" s="63" t="s">
        <v>94</v>
      </c>
      <c r="F18" s="65">
        <v>198</v>
      </c>
      <c r="G18" s="65">
        <v>18</v>
      </c>
      <c r="H18" s="65">
        <v>9</v>
      </c>
      <c r="I18" s="192">
        <v>2494</v>
      </c>
      <c r="J18" s="69">
        <v>461</v>
      </c>
      <c r="K18" s="192">
        <v>3474</v>
      </c>
      <c r="L18" s="69">
        <v>690</v>
      </c>
      <c r="M18" s="192">
        <v>3357</v>
      </c>
      <c r="N18" s="69">
        <v>640</v>
      </c>
      <c r="O18" s="193">
        <f>+I18+K18+M18</f>
        <v>9325</v>
      </c>
      <c r="P18" s="195">
        <f>+J18+L18+N18</f>
        <v>1791</v>
      </c>
      <c r="Q18" s="70">
        <f t="shared" si="0"/>
        <v>99.5</v>
      </c>
      <c r="R18" s="72">
        <f t="shared" si="1"/>
        <v>5.206588498045784</v>
      </c>
      <c r="S18" s="192">
        <v>5878</v>
      </c>
      <c r="T18" s="73">
        <f t="shared" si="2"/>
        <v>0.5864239537257571</v>
      </c>
      <c r="U18" s="192">
        <v>8487141</v>
      </c>
      <c r="V18" s="69">
        <v>1096363</v>
      </c>
      <c r="W18" s="83">
        <f t="shared" si="3"/>
        <v>7.741177876305566</v>
      </c>
      <c r="X18" s="45"/>
    </row>
    <row r="19" spans="1:24" s="20" customFormat="1" ht="15" customHeight="1">
      <c r="A19" s="62">
        <v>15</v>
      </c>
      <c r="B19" s="57" t="s">
        <v>61</v>
      </c>
      <c r="C19" s="54">
        <v>39766</v>
      </c>
      <c r="D19" s="55" t="s">
        <v>62</v>
      </c>
      <c r="E19" s="55" t="s">
        <v>63</v>
      </c>
      <c r="F19" s="56">
        <v>50</v>
      </c>
      <c r="G19" s="56">
        <v>5</v>
      </c>
      <c r="H19" s="56">
        <v>6</v>
      </c>
      <c r="I19" s="205">
        <v>1976</v>
      </c>
      <c r="J19" s="74">
        <v>394</v>
      </c>
      <c r="K19" s="205">
        <v>2112</v>
      </c>
      <c r="L19" s="74">
        <v>422</v>
      </c>
      <c r="M19" s="205">
        <v>1977</v>
      </c>
      <c r="N19" s="74">
        <v>396</v>
      </c>
      <c r="O19" s="206">
        <f>SUM(I19+K19+M19)</f>
        <v>6065</v>
      </c>
      <c r="P19" s="207">
        <f>SUM(J19+L19+N19)</f>
        <v>1212</v>
      </c>
      <c r="Q19" s="70">
        <f t="shared" si="0"/>
        <v>242.4</v>
      </c>
      <c r="R19" s="72">
        <f t="shared" si="1"/>
        <v>5.004125412541254</v>
      </c>
      <c r="S19" s="208">
        <v>2372</v>
      </c>
      <c r="T19" s="73">
        <f t="shared" si="2"/>
        <v>1.5569139966273187</v>
      </c>
      <c r="U19" s="208">
        <v>197616</v>
      </c>
      <c r="V19" s="75">
        <v>26186</v>
      </c>
      <c r="W19" s="219">
        <f t="shared" si="3"/>
        <v>7.546627969143818</v>
      </c>
      <c r="X19" s="45"/>
    </row>
    <row r="20" spans="1:24" s="20" customFormat="1" ht="15" customHeight="1">
      <c r="A20" s="62">
        <v>16</v>
      </c>
      <c r="B20" s="57" t="s">
        <v>47</v>
      </c>
      <c r="C20" s="54">
        <v>39766</v>
      </c>
      <c r="D20" s="55" t="s">
        <v>39</v>
      </c>
      <c r="E20" s="55" t="s">
        <v>48</v>
      </c>
      <c r="F20" s="56">
        <v>20</v>
      </c>
      <c r="G20" s="56">
        <v>9</v>
      </c>
      <c r="H20" s="56">
        <v>6</v>
      </c>
      <c r="I20" s="188">
        <v>914.5</v>
      </c>
      <c r="J20" s="68">
        <v>176</v>
      </c>
      <c r="K20" s="188">
        <v>1788.5</v>
      </c>
      <c r="L20" s="68">
        <v>339</v>
      </c>
      <c r="M20" s="188">
        <v>1948.5</v>
      </c>
      <c r="N20" s="68">
        <v>352</v>
      </c>
      <c r="O20" s="193">
        <f aca="true" t="shared" si="4" ref="O20:P22">I20+K20+M20</f>
        <v>4651.5</v>
      </c>
      <c r="P20" s="195">
        <f t="shared" si="4"/>
        <v>867</v>
      </c>
      <c r="Q20" s="70">
        <f t="shared" si="0"/>
        <v>96.33333333333333</v>
      </c>
      <c r="R20" s="72">
        <f t="shared" si="1"/>
        <v>5.365051903114187</v>
      </c>
      <c r="S20" s="188">
        <v>3162</v>
      </c>
      <c r="T20" s="73">
        <f t="shared" si="2"/>
        <v>0.47106261859582543</v>
      </c>
      <c r="U20" s="196">
        <v>201311</v>
      </c>
      <c r="V20" s="69">
        <v>25044</v>
      </c>
      <c r="W20" s="82">
        <f t="shared" si="3"/>
        <v>8.038292605015174</v>
      </c>
      <c r="X20" s="45"/>
    </row>
    <row r="21" spans="1:24" s="20" customFormat="1" ht="15" customHeight="1">
      <c r="A21" s="62">
        <v>17</v>
      </c>
      <c r="B21" s="57" t="s">
        <v>49</v>
      </c>
      <c r="C21" s="54">
        <v>39759</v>
      </c>
      <c r="D21" s="55" t="s">
        <v>39</v>
      </c>
      <c r="E21" s="55" t="s">
        <v>66</v>
      </c>
      <c r="F21" s="56">
        <v>93</v>
      </c>
      <c r="G21" s="56">
        <v>6</v>
      </c>
      <c r="H21" s="56">
        <v>7</v>
      </c>
      <c r="I21" s="188">
        <v>858</v>
      </c>
      <c r="J21" s="68">
        <v>202</v>
      </c>
      <c r="K21" s="188">
        <v>1907</v>
      </c>
      <c r="L21" s="68">
        <v>389</v>
      </c>
      <c r="M21" s="188">
        <v>1608</v>
      </c>
      <c r="N21" s="68">
        <v>339</v>
      </c>
      <c r="O21" s="193">
        <f t="shared" si="4"/>
        <v>4373</v>
      </c>
      <c r="P21" s="195">
        <f t="shared" si="4"/>
        <v>930</v>
      </c>
      <c r="Q21" s="70">
        <f t="shared" si="0"/>
        <v>155</v>
      </c>
      <c r="R21" s="72">
        <f t="shared" si="1"/>
        <v>4.702150537634409</v>
      </c>
      <c r="S21" s="188">
        <v>1798</v>
      </c>
      <c r="T21" s="73">
        <f t="shared" si="2"/>
        <v>1.432146829810901</v>
      </c>
      <c r="U21" s="196">
        <v>424669</v>
      </c>
      <c r="V21" s="69">
        <v>58135</v>
      </c>
      <c r="W21" s="82">
        <f t="shared" si="3"/>
        <v>7.304876580373269</v>
      </c>
      <c r="X21" s="45"/>
    </row>
    <row r="22" spans="1:24" s="20" customFormat="1" ht="15" customHeight="1">
      <c r="A22" s="62">
        <v>18</v>
      </c>
      <c r="B22" s="57" t="s">
        <v>45</v>
      </c>
      <c r="C22" s="54">
        <v>39780</v>
      </c>
      <c r="D22" s="55" t="s">
        <v>39</v>
      </c>
      <c r="E22" s="55" t="s">
        <v>46</v>
      </c>
      <c r="F22" s="56">
        <v>6</v>
      </c>
      <c r="G22" s="56">
        <v>5</v>
      </c>
      <c r="H22" s="56">
        <v>4</v>
      </c>
      <c r="I22" s="188">
        <v>1135</v>
      </c>
      <c r="J22" s="68">
        <v>198</v>
      </c>
      <c r="K22" s="188">
        <v>1716</v>
      </c>
      <c r="L22" s="68">
        <v>231</v>
      </c>
      <c r="M22" s="188">
        <v>1318</v>
      </c>
      <c r="N22" s="68">
        <v>175</v>
      </c>
      <c r="O22" s="193">
        <f t="shared" si="4"/>
        <v>4169</v>
      </c>
      <c r="P22" s="195">
        <f t="shared" si="4"/>
        <v>604</v>
      </c>
      <c r="Q22" s="70">
        <f t="shared" si="0"/>
        <v>120.8</v>
      </c>
      <c r="R22" s="72">
        <f t="shared" si="1"/>
        <v>6.902317880794702</v>
      </c>
      <c r="S22" s="188">
        <v>681</v>
      </c>
      <c r="T22" s="73">
        <f t="shared" si="2"/>
        <v>5.121879588839941</v>
      </c>
      <c r="U22" s="196">
        <v>33779</v>
      </c>
      <c r="V22" s="69">
        <v>3324</v>
      </c>
      <c r="W22" s="82">
        <f t="shared" si="3"/>
        <v>10.162154031287605</v>
      </c>
      <c r="X22" s="45"/>
    </row>
    <row r="23" spans="1:24" s="20" customFormat="1" ht="15" customHeight="1">
      <c r="A23" s="62">
        <v>19</v>
      </c>
      <c r="B23" s="57" t="s">
        <v>95</v>
      </c>
      <c r="C23" s="54">
        <v>39766</v>
      </c>
      <c r="D23" s="55" t="s">
        <v>65</v>
      </c>
      <c r="E23" s="55" t="s">
        <v>65</v>
      </c>
      <c r="F23" s="56">
        <v>18</v>
      </c>
      <c r="G23" s="56">
        <v>18</v>
      </c>
      <c r="H23" s="56">
        <v>4</v>
      </c>
      <c r="I23" s="188">
        <v>666</v>
      </c>
      <c r="J23" s="68">
        <v>134</v>
      </c>
      <c r="K23" s="188">
        <v>1960</v>
      </c>
      <c r="L23" s="68">
        <v>386</v>
      </c>
      <c r="M23" s="188">
        <v>1307</v>
      </c>
      <c r="N23" s="68">
        <v>225</v>
      </c>
      <c r="O23" s="189">
        <f>SUM(I23+K23+M23)</f>
        <v>3933</v>
      </c>
      <c r="P23" s="190">
        <f>SUM(J23+L23+N23)</f>
        <v>745</v>
      </c>
      <c r="Q23" s="70">
        <f t="shared" si="0"/>
        <v>41.388888888888886</v>
      </c>
      <c r="R23" s="72">
        <f t="shared" si="1"/>
        <v>5.2791946308724835</v>
      </c>
      <c r="S23" s="188">
        <v>48829.5</v>
      </c>
      <c r="T23" s="73">
        <f t="shared" si="2"/>
        <v>-0.9194544281633029</v>
      </c>
      <c r="U23" s="188">
        <v>262832.5</v>
      </c>
      <c r="V23" s="68">
        <v>27068</v>
      </c>
      <c r="W23" s="82">
        <f t="shared" si="3"/>
        <v>9.710082015664254</v>
      </c>
      <c r="X23" s="45"/>
    </row>
    <row r="24" spans="1:24" s="20" customFormat="1" ht="15" customHeight="1">
      <c r="A24" s="62">
        <v>20</v>
      </c>
      <c r="B24" s="67" t="s">
        <v>31</v>
      </c>
      <c r="C24" s="64">
        <v>39759</v>
      </c>
      <c r="D24" s="191" t="s">
        <v>32</v>
      </c>
      <c r="E24" s="63" t="s">
        <v>33</v>
      </c>
      <c r="F24" s="65">
        <v>100</v>
      </c>
      <c r="G24" s="65">
        <v>9</v>
      </c>
      <c r="H24" s="65">
        <v>7</v>
      </c>
      <c r="I24" s="192">
        <v>731</v>
      </c>
      <c r="J24" s="69">
        <v>111</v>
      </c>
      <c r="K24" s="192">
        <v>1189</v>
      </c>
      <c r="L24" s="69">
        <v>180</v>
      </c>
      <c r="M24" s="192">
        <v>1183</v>
      </c>
      <c r="N24" s="69">
        <v>181</v>
      </c>
      <c r="O24" s="193">
        <f>+I24+K24+M24</f>
        <v>3103</v>
      </c>
      <c r="P24" s="195">
        <f>+J24+L24+N24</f>
        <v>472</v>
      </c>
      <c r="Q24" s="70">
        <f t="shared" si="0"/>
        <v>52.44444444444444</v>
      </c>
      <c r="R24" s="72">
        <f t="shared" si="1"/>
        <v>6.5741525423728815</v>
      </c>
      <c r="S24" s="192">
        <v>1349</v>
      </c>
      <c r="T24" s="73">
        <f t="shared" si="2"/>
        <v>1.3002223869532987</v>
      </c>
      <c r="U24" s="192">
        <v>2894617</v>
      </c>
      <c r="V24" s="69">
        <v>300284</v>
      </c>
      <c r="W24" s="83">
        <f t="shared" si="3"/>
        <v>9.639597847371155</v>
      </c>
      <c r="X24" s="45"/>
    </row>
    <row r="25" spans="1:24" s="20" customFormat="1" ht="15" customHeight="1">
      <c r="A25" s="62">
        <v>21</v>
      </c>
      <c r="B25" s="66" t="s">
        <v>78</v>
      </c>
      <c r="C25" s="54">
        <v>39766</v>
      </c>
      <c r="D25" s="55" t="s">
        <v>4</v>
      </c>
      <c r="E25" s="55" t="s">
        <v>75</v>
      </c>
      <c r="F25" s="56">
        <v>86</v>
      </c>
      <c r="G25" s="56">
        <v>4</v>
      </c>
      <c r="H25" s="56">
        <v>7</v>
      </c>
      <c r="I25" s="188">
        <v>399</v>
      </c>
      <c r="J25" s="68">
        <v>67</v>
      </c>
      <c r="K25" s="188">
        <v>1364</v>
      </c>
      <c r="L25" s="68">
        <v>224</v>
      </c>
      <c r="M25" s="188">
        <v>1051</v>
      </c>
      <c r="N25" s="68">
        <v>169</v>
      </c>
      <c r="O25" s="189">
        <f>+M25+K25+I25</f>
        <v>2814</v>
      </c>
      <c r="P25" s="190">
        <f>+N25+L25+J25</f>
        <v>460</v>
      </c>
      <c r="Q25" s="68">
        <f>+P25/G25</f>
        <v>115</v>
      </c>
      <c r="R25" s="72">
        <f t="shared" si="1"/>
        <v>6.1173913043478265</v>
      </c>
      <c r="S25" s="188"/>
      <c r="T25" s="73">
        <f t="shared" si="2"/>
      </c>
      <c r="U25" s="188">
        <v>959332</v>
      </c>
      <c r="V25" s="68">
        <v>102984</v>
      </c>
      <c r="W25" s="216">
        <f>+U25/V25</f>
        <v>9.315349957274917</v>
      </c>
      <c r="X25" s="45"/>
    </row>
    <row r="26" spans="1:24" s="20" customFormat="1" ht="15" customHeight="1">
      <c r="A26" s="62">
        <v>22</v>
      </c>
      <c r="B26" s="57" t="s">
        <v>64</v>
      </c>
      <c r="C26" s="54">
        <v>39710</v>
      </c>
      <c r="D26" s="55" t="s">
        <v>65</v>
      </c>
      <c r="E26" s="55" t="s">
        <v>65</v>
      </c>
      <c r="F26" s="56">
        <v>4</v>
      </c>
      <c r="G26" s="56">
        <v>3</v>
      </c>
      <c r="H26" s="56">
        <v>14</v>
      </c>
      <c r="I26" s="188">
        <v>620</v>
      </c>
      <c r="J26" s="68">
        <v>207</v>
      </c>
      <c r="K26" s="188">
        <v>798</v>
      </c>
      <c r="L26" s="68">
        <v>258</v>
      </c>
      <c r="M26" s="188">
        <v>1110</v>
      </c>
      <c r="N26" s="68">
        <v>360</v>
      </c>
      <c r="O26" s="189">
        <f>SUM(I26+K26+M26)</f>
        <v>2528</v>
      </c>
      <c r="P26" s="190">
        <f>SUM(J26+L26+N26)</f>
        <v>825</v>
      </c>
      <c r="Q26" s="70">
        <f aca="true" t="shared" si="5" ref="Q26:Q33">IF(O26&lt;&gt;0,P26/G26,"")</f>
        <v>275</v>
      </c>
      <c r="R26" s="72">
        <f t="shared" si="1"/>
        <v>3.0642424242424244</v>
      </c>
      <c r="S26" s="188">
        <v>2103.5</v>
      </c>
      <c r="T26" s="73">
        <f t="shared" si="2"/>
        <v>0.20180651295459948</v>
      </c>
      <c r="U26" s="188">
        <v>410531</v>
      </c>
      <c r="V26" s="68">
        <v>50843</v>
      </c>
      <c r="W26" s="82">
        <f aca="true" t="shared" si="6" ref="W26:W31">U26/V26</f>
        <v>8.074484196447889</v>
      </c>
      <c r="X26" s="45"/>
    </row>
    <row r="27" spans="1:24" s="20" customFormat="1" ht="15" customHeight="1">
      <c r="A27" s="62">
        <v>23</v>
      </c>
      <c r="B27" s="67" t="s">
        <v>35</v>
      </c>
      <c r="C27" s="64">
        <v>39745</v>
      </c>
      <c r="D27" s="191" t="s">
        <v>32</v>
      </c>
      <c r="E27" s="63" t="s">
        <v>23</v>
      </c>
      <c r="F27" s="65">
        <v>202</v>
      </c>
      <c r="G27" s="65">
        <v>3</v>
      </c>
      <c r="H27" s="65">
        <v>9</v>
      </c>
      <c r="I27" s="192">
        <v>601</v>
      </c>
      <c r="J27" s="69">
        <v>118</v>
      </c>
      <c r="K27" s="192">
        <v>857</v>
      </c>
      <c r="L27" s="69">
        <v>170</v>
      </c>
      <c r="M27" s="192">
        <v>839</v>
      </c>
      <c r="N27" s="69">
        <v>165</v>
      </c>
      <c r="O27" s="193">
        <f aca="true" t="shared" si="7" ref="O27:P29">+I27+K27+M27</f>
        <v>2297</v>
      </c>
      <c r="P27" s="195">
        <f t="shared" si="7"/>
        <v>453</v>
      </c>
      <c r="Q27" s="70">
        <f t="shared" si="5"/>
        <v>151</v>
      </c>
      <c r="R27" s="72">
        <f t="shared" si="1"/>
        <v>5.070640176600442</v>
      </c>
      <c r="S27" s="192">
        <v>32</v>
      </c>
      <c r="T27" s="73">
        <f t="shared" si="2"/>
        <v>70.78125</v>
      </c>
      <c r="U27" s="192">
        <v>3887098</v>
      </c>
      <c r="V27" s="69">
        <v>498636</v>
      </c>
      <c r="W27" s="83">
        <f t="shared" si="6"/>
        <v>7.7954620203916285</v>
      </c>
      <c r="X27" s="45"/>
    </row>
    <row r="28" spans="1:24" s="20" customFormat="1" ht="15" customHeight="1">
      <c r="A28" s="62">
        <v>24</v>
      </c>
      <c r="B28" s="67" t="s">
        <v>96</v>
      </c>
      <c r="C28" s="64">
        <v>39689</v>
      </c>
      <c r="D28" s="191" t="s">
        <v>32</v>
      </c>
      <c r="E28" s="63" t="s">
        <v>37</v>
      </c>
      <c r="F28" s="65">
        <v>87</v>
      </c>
      <c r="G28" s="65">
        <v>1</v>
      </c>
      <c r="H28" s="65">
        <v>10</v>
      </c>
      <c r="I28" s="192">
        <v>525</v>
      </c>
      <c r="J28" s="69">
        <v>175</v>
      </c>
      <c r="K28" s="192">
        <v>600</v>
      </c>
      <c r="L28" s="69">
        <v>200</v>
      </c>
      <c r="M28" s="192">
        <v>675</v>
      </c>
      <c r="N28" s="69">
        <v>225</v>
      </c>
      <c r="O28" s="193">
        <f t="shared" si="7"/>
        <v>1800</v>
      </c>
      <c r="P28" s="195">
        <f t="shared" si="7"/>
        <v>600</v>
      </c>
      <c r="Q28" s="70">
        <f t="shared" si="5"/>
        <v>600</v>
      </c>
      <c r="R28" s="72">
        <f t="shared" si="1"/>
        <v>3</v>
      </c>
      <c r="S28" s="192"/>
      <c r="T28" s="73">
        <f t="shared" si="2"/>
      </c>
      <c r="U28" s="192">
        <v>949683</v>
      </c>
      <c r="V28" s="69">
        <v>109599</v>
      </c>
      <c r="W28" s="83">
        <f t="shared" si="6"/>
        <v>8.665069936769497</v>
      </c>
      <c r="X28" s="45"/>
    </row>
    <row r="29" spans="1:24" s="20" customFormat="1" ht="15" customHeight="1">
      <c r="A29" s="62">
        <v>25</v>
      </c>
      <c r="B29" s="67" t="s">
        <v>72</v>
      </c>
      <c r="C29" s="64">
        <v>39780</v>
      </c>
      <c r="D29" s="63" t="s">
        <v>73</v>
      </c>
      <c r="E29" s="63" t="s">
        <v>74</v>
      </c>
      <c r="F29" s="65">
        <v>3</v>
      </c>
      <c r="G29" s="65">
        <v>1</v>
      </c>
      <c r="H29" s="65">
        <v>4</v>
      </c>
      <c r="I29" s="208">
        <v>347.5</v>
      </c>
      <c r="J29" s="75">
        <v>35</v>
      </c>
      <c r="K29" s="208">
        <v>603</v>
      </c>
      <c r="L29" s="75">
        <v>61</v>
      </c>
      <c r="M29" s="208">
        <v>732</v>
      </c>
      <c r="N29" s="75">
        <v>71</v>
      </c>
      <c r="O29" s="209">
        <f t="shared" si="7"/>
        <v>1682.5</v>
      </c>
      <c r="P29" s="210">
        <f t="shared" si="7"/>
        <v>167</v>
      </c>
      <c r="Q29" s="70">
        <f t="shared" si="5"/>
        <v>167</v>
      </c>
      <c r="R29" s="72">
        <f t="shared" si="1"/>
        <v>10.074850299401197</v>
      </c>
      <c r="S29" s="208"/>
      <c r="T29" s="73">
        <f t="shared" si="2"/>
      </c>
      <c r="U29" s="208">
        <v>33905</v>
      </c>
      <c r="V29" s="75">
        <v>2981</v>
      </c>
      <c r="W29" s="220">
        <f t="shared" si="6"/>
        <v>11.37370010063737</v>
      </c>
      <c r="X29" s="45"/>
    </row>
    <row r="30" spans="1:24" s="20" customFormat="1" ht="15" customHeight="1">
      <c r="A30" s="62">
        <v>26</v>
      </c>
      <c r="B30" s="57" t="s">
        <v>53</v>
      </c>
      <c r="C30" s="54">
        <v>39731</v>
      </c>
      <c r="D30" s="55" t="s">
        <v>39</v>
      </c>
      <c r="E30" s="55" t="s">
        <v>23</v>
      </c>
      <c r="F30" s="56">
        <v>37</v>
      </c>
      <c r="G30" s="56">
        <v>2</v>
      </c>
      <c r="H30" s="56">
        <v>11</v>
      </c>
      <c r="I30" s="188">
        <v>404</v>
      </c>
      <c r="J30" s="68">
        <v>60</v>
      </c>
      <c r="K30" s="188">
        <v>754</v>
      </c>
      <c r="L30" s="68">
        <v>115</v>
      </c>
      <c r="M30" s="188">
        <v>504.5</v>
      </c>
      <c r="N30" s="68">
        <v>72</v>
      </c>
      <c r="O30" s="193">
        <f aca="true" t="shared" si="8" ref="O30:P33">I30+K30+M30</f>
        <v>1662.5</v>
      </c>
      <c r="P30" s="195">
        <f t="shared" si="8"/>
        <v>247</v>
      </c>
      <c r="Q30" s="70">
        <f t="shared" si="5"/>
        <v>123.5</v>
      </c>
      <c r="R30" s="72">
        <f t="shared" si="1"/>
        <v>6.730769230769231</v>
      </c>
      <c r="S30" s="188">
        <v>171</v>
      </c>
      <c r="T30" s="73">
        <f t="shared" si="2"/>
        <v>8.722222222222221</v>
      </c>
      <c r="U30" s="196">
        <v>347986.6</v>
      </c>
      <c r="V30" s="69">
        <v>45829</v>
      </c>
      <c r="W30" s="82">
        <f t="shared" si="6"/>
        <v>7.593152807174496</v>
      </c>
      <c r="X30" s="45"/>
    </row>
    <row r="31" spans="1:24" s="20" customFormat="1" ht="15" customHeight="1">
      <c r="A31" s="62">
        <v>27</v>
      </c>
      <c r="B31" s="57" t="s">
        <v>43</v>
      </c>
      <c r="C31" s="54">
        <v>39738</v>
      </c>
      <c r="D31" s="55" t="s">
        <v>39</v>
      </c>
      <c r="E31" s="55" t="s">
        <v>44</v>
      </c>
      <c r="F31" s="56">
        <v>67</v>
      </c>
      <c r="G31" s="56">
        <v>10</v>
      </c>
      <c r="H31" s="56">
        <v>10</v>
      </c>
      <c r="I31" s="188">
        <v>402</v>
      </c>
      <c r="J31" s="68">
        <v>96</v>
      </c>
      <c r="K31" s="188">
        <v>625</v>
      </c>
      <c r="L31" s="68">
        <v>131</v>
      </c>
      <c r="M31" s="188">
        <v>523</v>
      </c>
      <c r="N31" s="68">
        <v>115</v>
      </c>
      <c r="O31" s="193">
        <f t="shared" si="8"/>
        <v>1550</v>
      </c>
      <c r="P31" s="195">
        <f t="shared" si="8"/>
        <v>342</v>
      </c>
      <c r="Q31" s="70">
        <f t="shared" si="5"/>
        <v>34.2</v>
      </c>
      <c r="R31" s="72">
        <f t="shared" si="1"/>
        <v>4.5321637426900585</v>
      </c>
      <c r="S31" s="188">
        <v>2958</v>
      </c>
      <c r="T31" s="73">
        <f t="shared" si="2"/>
        <v>-0.4759972954699121</v>
      </c>
      <c r="U31" s="196">
        <v>520950.5</v>
      </c>
      <c r="V31" s="69">
        <v>70528</v>
      </c>
      <c r="W31" s="82">
        <f t="shared" si="6"/>
        <v>7.386435174682395</v>
      </c>
      <c r="X31" s="45"/>
    </row>
    <row r="32" spans="1:24" s="20" customFormat="1" ht="15" customHeight="1">
      <c r="A32" s="62">
        <v>28</v>
      </c>
      <c r="B32" s="67" t="s">
        <v>79</v>
      </c>
      <c r="C32" s="64">
        <v>39745</v>
      </c>
      <c r="D32" s="63" t="s">
        <v>80</v>
      </c>
      <c r="E32" s="63" t="s">
        <v>81</v>
      </c>
      <c r="F32" s="65">
        <v>104</v>
      </c>
      <c r="G32" s="65">
        <v>5</v>
      </c>
      <c r="H32" s="65">
        <v>9</v>
      </c>
      <c r="I32" s="192">
        <v>315</v>
      </c>
      <c r="J32" s="69">
        <v>62</v>
      </c>
      <c r="K32" s="192">
        <v>403</v>
      </c>
      <c r="L32" s="69">
        <v>83</v>
      </c>
      <c r="M32" s="192">
        <v>437</v>
      </c>
      <c r="N32" s="69">
        <v>87</v>
      </c>
      <c r="O32" s="193">
        <f t="shared" si="8"/>
        <v>1155</v>
      </c>
      <c r="P32" s="195">
        <f t="shared" si="8"/>
        <v>232</v>
      </c>
      <c r="Q32" s="70">
        <f t="shared" si="5"/>
        <v>46.4</v>
      </c>
      <c r="R32" s="72">
        <f t="shared" si="1"/>
        <v>4.978448275862069</v>
      </c>
      <c r="S32" s="192">
        <v>9947</v>
      </c>
      <c r="T32" s="73">
        <f t="shared" si="2"/>
        <v>-0.8838845883180858</v>
      </c>
      <c r="U32" s="211">
        <v>2737059</v>
      </c>
      <c r="V32" s="71">
        <v>363321</v>
      </c>
      <c r="W32" s="170">
        <f>IF(U32&lt;&gt;0,U32/V32,"")</f>
        <v>7.533445630723245</v>
      </c>
      <c r="X32" s="45"/>
    </row>
    <row r="33" spans="1:24" s="20" customFormat="1" ht="15" customHeight="1">
      <c r="A33" s="62">
        <v>29</v>
      </c>
      <c r="B33" s="57" t="s">
        <v>97</v>
      </c>
      <c r="C33" s="54">
        <v>39745</v>
      </c>
      <c r="D33" s="55" t="s">
        <v>39</v>
      </c>
      <c r="E33" s="55" t="s">
        <v>98</v>
      </c>
      <c r="F33" s="56">
        <v>7</v>
      </c>
      <c r="G33" s="56">
        <v>4</v>
      </c>
      <c r="H33" s="56">
        <v>8</v>
      </c>
      <c r="I33" s="188">
        <v>150</v>
      </c>
      <c r="J33" s="68">
        <v>29</v>
      </c>
      <c r="K33" s="188">
        <v>625</v>
      </c>
      <c r="L33" s="68">
        <v>96</v>
      </c>
      <c r="M33" s="188">
        <v>369</v>
      </c>
      <c r="N33" s="68">
        <v>56</v>
      </c>
      <c r="O33" s="193">
        <f t="shared" si="8"/>
        <v>1144</v>
      </c>
      <c r="P33" s="195">
        <f t="shared" si="8"/>
        <v>181</v>
      </c>
      <c r="Q33" s="70">
        <f t="shared" si="5"/>
        <v>45.25</v>
      </c>
      <c r="R33" s="72">
        <f t="shared" si="1"/>
        <v>6.320441988950276</v>
      </c>
      <c r="S33" s="188"/>
      <c r="T33" s="73">
        <f t="shared" si="2"/>
      </c>
      <c r="U33" s="196">
        <v>53409.5</v>
      </c>
      <c r="V33" s="69">
        <v>5158</v>
      </c>
      <c r="W33" s="82">
        <f>U33/V33</f>
        <v>10.354691740984878</v>
      </c>
      <c r="X33" s="45"/>
    </row>
    <row r="34" spans="1:24" s="20" customFormat="1" ht="15" customHeight="1">
      <c r="A34" s="62">
        <v>30</v>
      </c>
      <c r="B34" s="66" t="s">
        <v>99</v>
      </c>
      <c r="C34" s="54">
        <v>39689</v>
      </c>
      <c r="D34" s="55" t="s">
        <v>4</v>
      </c>
      <c r="E34" s="55" t="s">
        <v>23</v>
      </c>
      <c r="F34" s="56">
        <v>127</v>
      </c>
      <c r="G34" s="56">
        <v>1</v>
      </c>
      <c r="H34" s="56">
        <v>17</v>
      </c>
      <c r="I34" s="188">
        <v>444</v>
      </c>
      <c r="J34" s="68">
        <v>222</v>
      </c>
      <c r="K34" s="188">
        <v>240</v>
      </c>
      <c r="L34" s="68">
        <v>120</v>
      </c>
      <c r="M34" s="188">
        <v>258</v>
      </c>
      <c r="N34" s="68">
        <v>123</v>
      </c>
      <c r="O34" s="189">
        <f>+M34+K34+I34</f>
        <v>942</v>
      </c>
      <c r="P34" s="190">
        <f>+N34+L34+J34</f>
        <v>465</v>
      </c>
      <c r="Q34" s="68">
        <f>+P34/G34</f>
        <v>465</v>
      </c>
      <c r="R34" s="72">
        <f t="shared" si="1"/>
        <v>2.0258064516129033</v>
      </c>
      <c r="S34" s="188"/>
      <c r="T34" s="73">
        <f t="shared" si="2"/>
      </c>
      <c r="U34" s="188">
        <v>917354</v>
      </c>
      <c r="V34" s="68">
        <v>122464</v>
      </c>
      <c r="W34" s="216">
        <f>+U34/V34</f>
        <v>7.49080546119676</v>
      </c>
      <c r="X34" s="45"/>
    </row>
    <row r="35" spans="1:24" s="20" customFormat="1" ht="15" customHeight="1">
      <c r="A35" s="62">
        <v>31</v>
      </c>
      <c r="B35" s="66" t="s">
        <v>100</v>
      </c>
      <c r="C35" s="54">
        <v>39745</v>
      </c>
      <c r="D35" s="55" t="s">
        <v>4</v>
      </c>
      <c r="E35" s="55" t="s">
        <v>101</v>
      </c>
      <c r="F35" s="56">
        <v>57</v>
      </c>
      <c r="G35" s="56">
        <v>1</v>
      </c>
      <c r="H35" s="56">
        <v>9</v>
      </c>
      <c r="I35" s="188">
        <v>158</v>
      </c>
      <c r="J35" s="68">
        <v>31</v>
      </c>
      <c r="K35" s="188">
        <v>358</v>
      </c>
      <c r="L35" s="68">
        <v>69</v>
      </c>
      <c r="M35" s="188">
        <v>372</v>
      </c>
      <c r="N35" s="68">
        <v>72</v>
      </c>
      <c r="O35" s="189">
        <f>+M35+K35+I35</f>
        <v>888</v>
      </c>
      <c r="P35" s="190">
        <f>+N35+L35+J35</f>
        <v>172</v>
      </c>
      <c r="Q35" s="68">
        <f>+P35/G35</f>
        <v>172</v>
      </c>
      <c r="R35" s="72">
        <f t="shared" si="1"/>
        <v>5.162790697674419</v>
      </c>
      <c r="S35" s="188"/>
      <c r="T35" s="73">
        <f t="shared" si="2"/>
      </c>
      <c r="U35" s="188">
        <v>1164662</v>
      </c>
      <c r="V35" s="68">
        <v>125247</v>
      </c>
      <c r="W35" s="216">
        <f>+U35/V35</f>
        <v>9.298921331449057</v>
      </c>
      <c r="X35" s="45"/>
    </row>
    <row r="36" spans="1:24" s="20" customFormat="1" ht="15" customHeight="1">
      <c r="A36" s="62">
        <v>32</v>
      </c>
      <c r="B36" s="57" t="s">
        <v>102</v>
      </c>
      <c r="C36" s="54">
        <v>39773</v>
      </c>
      <c r="D36" s="55" t="s">
        <v>30</v>
      </c>
      <c r="E36" s="55" t="s">
        <v>103</v>
      </c>
      <c r="F36" s="56">
        <v>8</v>
      </c>
      <c r="G36" s="56">
        <v>8</v>
      </c>
      <c r="H36" s="56">
        <v>3</v>
      </c>
      <c r="I36" s="188">
        <v>165</v>
      </c>
      <c r="J36" s="68">
        <v>28</v>
      </c>
      <c r="K36" s="188">
        <v>271</v>
      </c>
      <c r="L36" s="68">
        <v>46</v>
      </c>
      <c r="M36" s="188">
        <v>370</v>
      </c>
      <c r="N36" s="68">
        <v>64</v>
      </c>
      <c r="O36" s="189">
        <f>I36+K36+M36</f>
        <v>806</v>
      </c>
      <c r="P36" s="190">
        <f>J36+L36+N36</f>
        <v>138</v>
      </c>
      <c r="Q36" s="70">
        <f>IF(O36&lt;&gt;0,P36/G36,"")</f>
        <v>17.25</v>
      </c>
      <c r="R36" s="72">
        <f t="shared" si="1"/>
        <v>5.840579710144928</v>
      </c>
      <c r="S36" s="188">
        <v>8279.5</v>
      </c>
      <c r="T36" s="73">
        <f t="shared" si="2"/>
        <v>-0.9026511262757413</v>
      </c>
      <c r="U36" s="188">
        <v>58213.5</v>
      </c>
      <c r="V36" s="68">
        <v>5466</v>
      </c>
      <c r="W36" s="82">
        <f>U36/V36</f>
        <v>10.650109769484084</v>
      </c>
      <c r="X36" s="45"/>
    </row>
    <row r="37" spans="1:24" s="20" customFormat="1" ht="15" customHeight="1">
      <c r="A37" s="62">
        <v>33</v>
      </c>
      <c r="B37" s="57" t="s">
        <v>67</v>
      </c>
      <c r="C37" s="54">
        <v>39766</v>
      </c>
      <c r="D37" s="55" t="s">
        <v>62</v>
      </c>
      <c r="E37" s="55" t="s">
        <v>68</v>
      </c>
      <c r="F37" s="56">
        <v>17</v>
      </c>
      <c r="G37" s="56">
        <v>2</v>
      </c>
      <c r="H37" s="56">
        <v>6</v>
      </c>
      <c r="I37" s="205">
        <v>151</v>
      </c>
      <c r="J37" s="74">
        <v>52</v>
      </c>
      <c r="K37" s="205">
        <v>319</v>
      </c>
      <c r="L37" s="74">
        <v>85</v>
      </c>
      <c r="M37" s="205">
        <v>288</v>
      </c>
      <c r="N37" s="74">
        <v>73</v>
      </c>
      <c r="O37" s="206">
        <f>SUM(I37+K37+M37)</f>
        <v>758</v>
      </c>
      <c r="P37" s="207">
        <f>SUM(J37+L37+N37)</f>
        <v>210</v>
      </c>
      <c r="Q37" s="70">
        <f>IF(O37&lt;&gt;0,P37/G37,"")</f>
        <v>105</v>
      </c>
      <c r="R37" s="72">
        <f t="shared" si="1"/>
        <v>3.6095238095238096</v>
      </c>
      <c r="S37" s="208">
        <v>997</v>
      </c>
      <c r="T37" s="73">
        <f t="shared" si="2"/>
        <v>-0.23971915747241726</v>
      </c>
      <c r="U37" s="208">
        <v>64865</v>
      </c>
      <c r="V37" s="75">
        <v>8551</v>
      </c>
      <c r="W37" s="219">
        <f>U37/V37</f>
        <v>7.585662495614548</v>
      </c>
      <c r="X37" s="45"/>
    </row>
    <row r="38" spans="1:24" s="20" customFormat="1" ht="15" customHeight="1">
      <c r="A38" s="62">
        <v>34</v>
      </c>
      <c r="B38" s="57" t="s">
        <v>104</v>
      </c>
      <c r="C38" s="54">
        <v>39752</v>
      </c>
      <c r="D38" s="55" t="s">
        <v>30</v>
      </c>
      <c r="E38" s="55" t="s">
        <v>103</v>
      </c>
      <c r="F38" s="56">
        <v>2</v>
      </c>
      <c r="G38" s="56">
        <v>2</v>
      </c>
      <c r="H38" s="56">
        <v>7</v>
      </c>
      <c r="I38" s="188">
        <v>200</v>
      </c>
      <c r="J38" s="68">
        <v>25</v>
      </c>
      <c r="K38" s="188">
        <v>308</v>
      </c>
      <c r="L38" s="68">
        <v>42</v>
      </c>
      <c r="M38" s="188">
        <v>184</v>
      </c>
      <c r="N38" s="68">
        <v>24</v>
      </c>
      <c r="O38" s="189">
        <f>I38+K38+M38</f>
        <v>692</v>
      </c>
      <c r="P38" s="190">
        <f>J38+L38+N38</f>
        <v>91</v>
      </c>
      <c r="Q38" s="70">
        <f>IF(O38&lt;&gt;0,P38/G38,"")</f>
        <v>45.5</v>
      </c>
      <c r="R38" s="72">
        <f t="shared" si="1"/>
        <v>7.604395604395604</v>
      </c>
      <c r="S38" s="188">
        <v>6626.5</v>
      </c>
      <c r="T38" s="73">
        <f t="shared" si="2"/>
        <v>-0.8955708141552856</v>
      </c>
      <c r="U38" s="188">
        <v>330558.5</v>
      </c>
      <c r="V38" s="68">
        <v>33654</v>
      </c>
      <c r="W38" s="82">
        <f>U38/V38</f>
        <v>9.822264812503715</v>
      </c>
      <c r="X38" s="45"/>
    </row>
    <row r="39" spans="1:24" s="20" customFormat="1" ht="15" customHeight="1">
      <c r="A39" s="62">
        <v>35</v>
      </c>
      <c r="B39" s="66" t="s">
        <v>105</v>
      </c>
      <c r="C39" s="54">
        <v>39752</v>
      </c>
      <c r="D39" s="55" t="s">
        <v>4</v>
      </c>
      <c r="E39" s="55" t="s">
        <v>106</v>
      </c>
      <c r="F39" s="56">
        <v>45</v>
      </c>
      <c r="G39" s="56">
        <v>3</v>
      </c>
      <c r="H39" s="56">
        <v>8</v>
      </c>
      <c r="I39" s="188">
        <v>166</v>
      </c>
      <c r="J39" s="68">
        <v>25</v>
      </c>
      <c r="K39" s="188">
        <v>258</v>
      </c>
      <c r="L39" s="68">
        <v>40</v>
      </c>
      <c r="M39" s="188">
        <v>167</v>
      </c>
      <c r="N39" s="68">
        <v>25</v>
      </c>
      <c r="O39" s="189">
        <f>+M39+K39+I39</f>
        <v>591</v>
      </c>
      <c r="P39" s="190">
        <f>+N39+L39+J39</f>
        <v>90</v>
      </c>
      <c r="Q39" s="68">
        <f>+P39/G39</f>
        <v>30</v>
      </c>
      <c r="R39" s="72">
        <f t="shared" si="1"/>
        <v>6.566666666666666</v>
      </c>
      <c r="S39" s="188"/>
      <c r="T39" s="73">
        <f t="shared" si="2"/>
      </c>
      <c r="U39" s="188">
        <v>452739</v>
      </c>
      <c r="V39" s="68">
        <v>48935</v>
      </c>
      <c r="W39" s="216">
        <f>+U39/V39</f>
        <v>9.25184428323286</v>
      </c>
      <c r="X39" s="45"/>
    </row>
    <row r="40" spans="1:24" s="20" customFormat="1" ht="15" customHeight="1">
      <c r="A40" s="62">
        <v>36</v>
      </c>
      <c r="B40" s="67" t="s">
        <v>82</v>
      </c>
      <c r="C40" s="64">
        <v>39759</v>
      </c>
      <c r="D40" s="63" t="s">
        <v>80</v>
      </c>
      <c r="E40" s="63" t="s">
        <v>83</v>
      </c>
      <c r="F40" s="65">
        <v>40</v>
      </c>
      <c r="G40" s="65">
        <v>2</v>
      </c>
      <c r="H40" s="65">
        <v>7</v>
      </c>
      <c r="I40" s="192">
        <v>142</v>
      </c>
      <c r="J40" s="69">
        <v>23</v>
      </c>
      <c r="K40" s="192">
        <v>184</v>
      </c>
      <c r="L40" s="69">
        <v>30</v>
      </c>
      <c r="M40" s="192">
        <v>166</v>
      </c>
      <c r="N40" s="69">
        <v>27</v>
      </c>
      <c r="O40" s="193">
        <f>I40+K40+M40</f>
        <v>492</v>
      </c>
      <c r="P40" s="195">
        <f>J40+L40+N40</f>
        <v>80</v>
      </c>
      <c r="Q40" s="70">
        <f aca="true" t="shared" si="9" ref="Q40:Q46">IF(O40&lt;&gt;0,P40/G40,"")</f>
        <v>40</v>
      </c>
      <c r="R40" s="72">
        <f t="shared" si="1"/>
        <v>6.15</v>
      </c>
      <c r="S40" s="192">
        <v>1346</v>
      </c>
      <c r="T40" s="73">
        <f t="shared" si="2"/>
        <v>-0.6344725111441307</v>
      </c>
      <c r="U40" s="211">
        <v>162199</v>
      </c>
      <c r="V40" s="71">
        <v>22306</v>
      </c>
      <c r="W40" s="170">
        <f>IF(U40&lt;&gt;0,U40/V40,"")</f>
        <v>7.271541289339191</v>
      </c>
      <c r="X40" s="45"/>
    </row>
    <row r="41" spans="1:24" s="20" customFormat="1" ht="15" customHeight="1">
      <c r="A41" s="62">
        <v>37</v>
      </c>
      <c r="B41" s="84" t="s">
        <v>69</v>
      </c>
      <c r="C41" s="64">
        <v>39745</v>
      </c>
      <c r="D41" s="76" t="s">
        <v>70</v>
      </c>
      <c r="E41" s="76" t="s">
        <v>71</v>
      </c>
      <c r="F41" s="77">
        <v>72</v>
      </c>
      <c r="G41" s="77">
        <v>3</v>
      </c>
      <c r="H41" s="77">
        <v>9</v>
      </c>
      <c r="I41" s="192">
        <v>39</v>
      </c>
      <c r="J41" s="69">
        <v>7</v>
      </c>
      <c r="K41" s="192">
        <v>70</v>
      </c>
      <c r="L41" s="69">
        <v>10</v>
      </c>
      <c r="M41" s="192">
        <v>149</v>
      </c>
      <c r="N41" s="69">
        <v>22</v>
      </c>
      <c r="O41" s="193">
        <f>+I41+K41+M41</f>
        <v>258</v>
      </c>
      <c r="P41" s="195">
        <f>+J41+L41+N41</f>
        <v>39</v>
      </c>
      <c r="Q41" s="70">
        <f t="shared" si="9"/>
        <v>13</v>
      </c>
      <c r="R41" s="72">
        <f t="shared" si="1"/>
        <v>6.615384615384615</v>
      </c>
      <c r="S41" s="192">
        <v>609</v>
      </c>
      <c r="T41" s="73">
        <f t="shared" si="2"/>
        <v>-0.5763546798029556</v>
      </c>
      <c r="U41" s="192">
        <v>1280382</v>
      </c>
      <c r="V41" s="69">
        <v>144612</v>
      </c>
      <c r="W41" s="170">
        <f>U41/V41</f>
        <v>8.853912538378557</v>
      </c>
      <c r="X41" s="45"/>
    </row>
    <row r="42" spans="1:24" s="20" customFormat="1" ht="15" customHeight="1">
      <c r="A42" s="62">
        <v>38</v>
      </c>
      <c r="B42" s="67" t="s">
        <v>84</v>
      </c>
      <c r="C42" s="64">
        <v>39731</v>
      </c>
      <c r="D42" s="63" t="s">
        <v>80</v>
      </c>
      <c r="E42" s="63" t="s">
        <v>85</v>
      </c>
      <c r="F42" s="65">
        <v>131</v>
      </c>
      <c r="G42" s="65">
        <v>1</v>
      </c>
      <c r="H42" s="65">
        <v>11</v>
      </c>
      <c r="I42" s="192">
        <v>40</v>
      </c>
      <c r="J42" s="69">
        <v>8</v>
      </c>
      <c r="K42" s="192">
        <v>70</v>
      </c>
      <c r="L42" s="69">
        <v>14</v>
      </c>
      <c r="M42" s="192">
        <v>110</v>
      </c>
      <c r="N42" s="69">
        <v>22</v>
      </c>
      <c r="O42" s="193">
        <f>I42+K42+M42</f>
        <v>220</v>
      </c>
      <c r="P42" s="195">
        <f>J42+L42+N42</f>
        <v>44</v>
      </c>
      <c r="Q42" s="70">
        <f t="shared" si="9"/>
        <v>44</v>
      </c>
      <c r="R42" s="72">
        <f t="shared" si="1"/>
        <v>5</v>
      </c>
      <c r="S42" s="192">
        <v>18</v>
      </c>
      <c r="T42" s="73">
        <f t="shared" si="2"/>
        <v>11.222222222222221</v>
      </c>
      <c r="U42" s="192">
        <v>1229454</v>
      </c>
      <c r="V42" s="69">
        <v>157092</v>
      </c>
      <c r="W42" s="170">
        <f>IF(U42&lt;&gt;0,U42/V42,"")</f>
        <v>7.826331067145367</v>
      </c>
      <c r="X42" s="45"/>
    </row>
    <row r="43" spans="1:24" s="20" customFormat="1" ht="15" customHeight="1">
      <c r="A43" s="62">
        <v>39</v>
      </c>
      <c r="B43" s="84" t="s">
        <v>76</v>
      </c>
      <c r="C43" s="64">
        <v>39752</v>
      </c>
      <c r="D43" s="76" t="s">
        <v>70</v>
      </c>
      <c r="E43" s="76" t="s">
        <v>77</v>
      </c>
      <c r="F43" s="77">
        <v>53</v>
      </c>
      <c r="G43" s="77">
        <v>1</v>
      </c>
      <c r="H43" s="77">
        <v>8</v>
      </c>
      <c r="I43" s="192">
        <v>25</v>
      </c>
      <c r="J43" s="69">
        <v>5</v>
      </c>
      <c r="K43" s="192">
        <v>50</v>
      </c>
      <c r="L43" s="69">
        <v>10</v>
      </c>
      <c r="M43" s="192">
        <v>50</v>
      </c>
      <c r="N43" s="69">
        <v>10</v>
      </c>
      <c r="O43" s="193">
        <f aca="true" t="shared" si="10" ref="O43:P45">+I43+K43+M43</f>
        <v>125</v>
      </c>
      <c r="P43" s="195">
        <f t="shared" si="10"/>
        <v>25</v>
      </c>
      <c r="Q43" s="70">
        <f t="shared" si="9"/>
        <v>25</v>
      </c>
      <c r="R43" s="72">
        <f t="shared" si="1"/>
        <v>5</v>
      </c>
      <c r="S43" s="192">
        <v>225</v>
      </c>
      <c r="T43" s="73">
        <f t="shared" si="2"/>
        <v>-0.4444444444444444</v>
      </c>
      <c r="U43" s="192">
        <v>33540</v>
      </c>
      <c r="V43" s="69">
        <v>4499</v>
      </c>
      <c r="W43" s="170">
        <f>U43/V43</f>
        <v>7.454989997777284</v>
      </c>
      <c r="X43" s="45"/>
    </row>
    <row r="44" spans="1:24" s="20" customFormat="1" ht="15" customHeight="1">
      <c r="A44" s="62">
        <v>40</v>
      </c>
      <c r="B44" s="84" t="s">
        <v>107</v>
      </c>
      <c r="C44" s="64">
        <v>39731</v>
      </c>
      <c r="D44" s="76" t="s">
        <v>70</v>
      </c>
      <c r="E44" s="76" t="s">
        <v>93</v>
      </c>
      <c r="F44" s="77">
        <v>20</v>
      </c>
      <c r="G44" s="77">
        <v>1</v>
      </c>
      <c r="H44" s="77">
        <v>11</v>
      </c>
      <c r="I44" s="192">
        <v>12</v>
      </c>
      <c r="J44" s="69">
        <v>2</v>
      </c>
      <c r="K44" s="192">
        <v>40</v>
      </c>
      <c r="L44" s="69">
        <v>6</v>
      </c>
      <c r="M44" s="192">
        <v>28</v>
      </c>
      <c r="N44" s="69">
        <v>4</v>
      </c>
      <c r="O44" s="193">
        <f t="shared" si="10"/>
        <v>80</v>
      </c>
      <c r="P44" s="195">
        <f t="shared" si="10"/>
        <v>12</v>
      </c>
      <c r="Q44" s="70">
        <f t="shared" si="9"/>
        <v>12</v>
      </c>
      <c r="R44" s="72">
        <f t="shared" si="1"/>
        <v>6.666666666666667</v>
      </c>
      <c r="S44" s="192">
        <v>1520</v>
      </c>
      <c r="T44" s="73">
        <f t="shared" si="2"/>
        <v>-0.9473684210526315</v>
      </c>
      <c r="U44" s="192">
        <v>396593</v>
      </c>
      <c r="V44" s="69">
        <v>35252</v>
      </c>
      <c r="W44" s="170">
        <f>U44/V44</f>
        <v>11.250226937478725</v>
      </c>
      <c r="X44" s="45"/>
    </row>
    <row r="45" spans="1:24" s="20" customFormat="1" ht="15" customHeight="1">
      <c r="A45" s="62">
        <v>41</v>
      </c>
      <c r="B45" s="67" t="s">
        <v>36</v>
      </c>
      <c r="C45" s="64">
        <v>39738</v>
      </c>
      <c r="D45" s="191" t="s">
        <v>32</v>
      </c>
      <c r="E45" s="63" t="s">
        <v>37</v>
      </c>
      <c r="F45" s="65">
        <v>52</v>
      </c>
      <c r="G45" s="65">
        <v>1</v>
      </c>
      <c r="H45" s="65">
        <v>10</v>
      </c>
      <c r="I45" s="192">
        <v>0</v>
      </c>
      <c r="J45" s="69">
        <v>0</v>
      </c>
      <c r="K45" s="192">
        <v>42</v>
      </c>
      <c r="L45" s="69">
        <v>7</v>
      </c>
      <c r="M45" s="192">
        <v>36</v>
      </c>
      <c r="N45" s="69">
        <v>6</v>
      </c>
      <c r="O45" s="193">
        <f t="shared" si="10"/>
        <v>78</v>
      </c>
      <c r="P45" s="195">
        <f t="shared" si="10"/>
        <v>13</v>
      </c>
      <c r="Q45" s="70">
        <f t="shared" si="9"/>
        <v>13</v>
      </c>
      <c r="R45" s="72">
        <f t="shared" si="1"/>
        <v>6</v>
      </c>
      <c r="S45" s="192">
        <v>1800</v>
      </c>
      <c r="T45" s="73">
        <f t="shared" si="2"/>
        <v>-0.9566666666666667</v>
      </c>
      <c r="U45" s="192">
        <v>838077</v>
      </c>
      <c r="V45" s="69">
        <v>83179</v>
      </c>
      <c r="W45" s="83">
        <f>U45/V45</f>
        <v>10.0755839815338</v>
      </c>
      <c r="X45" s="45"/>
    </row>
    <row r="46" spans="1:24" s="20" customFormat="1" ht="15" customHeight="1" thickBot="1">
      <c r="A46" s="62">
        <v>42</v>
      </c>
      <c r="B46" s="221" t="s">
        <v>51</v>
      </c>
      <c r="C46" s="222">
        <v>39752</v>
      </c>
      <c r="D46" s="223" t="s">
        <v>39</v>
      </c>
      <c r="E46" s="223" t="s">
        <v>52</v>
      </c>
      <c r="F46" s="224">
        <v>27</v>
      </c>
      <c r="G46" s="224">
        <v>1</v>
      </c>
      <c r="H46" s="224">
        <v>8</v>
      </c>
      <c r="I46" s="225">
        <v>0</v>
      </c>
      <c r="J46" s="226">
        <v>0</v>
      </c>
      <c r="K46" s="225">
        <v>46</v>
      </c>
      <c r="L46" s="226">
        <v>6</v>
      </c>
      <c r="M46" s="225">
        <v>20</v>
      </c>
      <c r="N46" s="226">
        <v>3</v>
      </c>
      <c r="O46" s="227">
        <f>I46+K46+M46</f>
        <v>66</v>
      </c>
      <c r="P46" s="228">
        <f>J46+L46+N46</f>
        <v>9</v>
      </c>
      <c r="Q46" s="85">
        <f t="shared" si="9"/>
        <v>9</v>
      </c>
      <c r="R46" s="229">
        <f t="shared" si="1"/>
        <v>7.333333333333333</v>
      </c>
      <c r="S46" s="225">
        <v>867</v>
      </c>
      <c r="T46" s="86">
        <f t="shared" si="2"/>
        <v>-0.9238754325259516</v>
      </c>
      <c r="U46" s="230">
        <v>215577</v>
      </c>
      <c r="V46" s="187">
        <v>21082</v>
      </c>
      <c r="W46" s="231">
        <f>U46/V46</f>
        <v>10.22564272839389</v>
      </c>
      <c r="X46" s="45"/>
    </row>
    <row r="47" spans="1:28" s="23" customFormat="1" ht="15">
      <c r="A47" s="1"/>
      <c r="B47" s="268"/>
      <c r="C47" s="269"/>
      <c r="D47" s="269"/>
      <c r="E47" s="270"/>
      <c r="F47" s="3"/>
      <c r="G47" s="3"/>
      <c r="H47" s="4"/>
      <c r="I47" s="172"/>
      <c r="J47" s="177"/>
      <c r="K47" s="172"/>
      <c r="L47" s="177"/>
      <c r="M47" s="172"/>
      <c r="N47" s="177"/>
      <c r="O47" s="173"/>
      <c r="P47" s="183"/>
      <c r="Q47" s="177"/>
      <c r="R47" s="5"/>
      <c r="S47" s="172"/>
      <c r="T47" s="6"/>
      <c r="U47" s="172"/>
      <c r="V47" s="177"/>
      <c r="W47" s="5"/>
      <c r="AB47" s="23" t="s">
        <v>22</v>
      </c>
    </row>
    <row r="48" spans="1:24" s="27" customFormat="1" ht="18">
      <c r="A48" s="24"/>
      <c r="B48" s="25"/>
      <c r="C48" s="26"/>
      <c r="F48" s="28"/>
      <c r="G48" s="29"/>
      <c r="H48" s="30"/>
      <c r="I48" s="32"/>
      <c r="J48" s="178"/>
      <c r="K48" s="32"/>
      <c r="L48" s="178"/>
      <c r="M48" s="32"/>
      <c r="N48" s="178"/>
      <c r="O48" s="32"/>
      <c r="P48" s="178"/>
      <c r="Q48" s="178"/>
      <c r="R48" s="31"/>
      <c r="S48" s="32"/>
      <c r="T48" s="33"/>
      <c r="U48" s="32"/>
      <c r="V48" s="178"/>
      <c r="W48" s="31"/>
      <c r="X48" s="34"/>
    </row>
    <row r="49" spans="4:23" ht="18">
      <c r="D49" s="266"/>
      <c r="E49" s="267"/>
      <c r="F49" s="267"/>
      <c r="G49" s="267"/>
      <c r="S49" s="274" t="s">
        <v>2</v>
      </c>
      <c r="T49" s="274"/>
      <c r="U49" s="274"/>
      <c r="V49" s="274"/>
      <c r="W49" s="274"/>
    </row>
    <row r="50" spans="4:23" ht="18">
      <c r="D50" s="40"/>
      <c r="E50" s="41"/>
      <c r="F50" s="42"/>
      <c r="G50" s="42"/>
      <c r="S50" s="274"/>
      <c r="T50" s="274"/>
      <c r="U50" s="274"/>
      <c r="V50" s="274"/>
      <c r="W50" s="274"/>
    </row>
    <row r="51" spans="19:23" ht="18">
      <c r="S51" s="274"/>
      <c r="T51" s="274"/>
      <c r="U51" s="274"/>
      <c r="V51" s="274"/>
      <c r="W51" s="274"/>
    </row>
    <row r="52" spans="16:23" ht="18">
      <c r="P52" s="271" t="s">
        <v>29</v>
      </c>
      <c r="Q52" s="272"/>
      <c r="R52" s="272"/>
      <c r="S52" s="272"/>
      <c r="T52" s="272"/>
      <c r="U52" s="272"/>
      <c r="V52" s="272"/>
      <c r="W52" s="272"/>
    </row>
    <row r="53" spans="16:23" ht="18">
      <c r="P53" s="272"/>
      <c r="Q53" s="272"/>
      <c r="R53" s="272"/>
      <c r="S53" s="272"/>
      <c r="T53" s="272"/>
      <c r="U53" s="272"/>
      <c r="V53" s="272"/>
      <c r="W53" s="272"/>
    </row>
    <row r="54" spans="16:23" ht="18">
      <c r="P54" s="272"/>
      <c r="Q54" s="272"/>
      <c r="R54" s="272"/>
      <c r="S54" s="272"/>
      <c r="T54" s="272"/>
      <c r="U54" s="272"/>
      <c r="V54" s="272"/>
      <c r="W54" s="272"/>
    </row>
    <row r="55" spans="16:23" ht="18">
      <c r="P55" s="272"/>
      <c r="Q55" s="272"/>
      <c r="R55" s="272"/>
      <c r="S55" s="272"/>
      <c r="T55" s="272"/>
      <c r="U55" s="272"/>
      <c r="V55" s="272"/>
      <c r="W55" s="272"/>
    </row>
    <row r="56" spans="16:23" ht="18">
      <c r="P56" s="272"/>
      <c r="Q56" s="272"/>
      <c r="R56" s="272"/>
      <c r="S56" s="272"/>
      <c r="T56" s="272"/>
      <c r="U56" s="272"/>
      <c r="V56" s="272"/>
      <c r="W56" s="272"/>
    </row>
    <row r="57" spans="16:23" ht="18">
      <c r="P57" s="272"/>
      <c r="Q57" s="272"/>
      <c r="R57" s="272"/>
      <c r="S57" s="272"/>
      <c r="T57" s="272"/>
      <c r="U57" s="272"/>
      <c r="V57" s="272"/>
      <c r="W57" s="272"/>
    </row>
    <row r="58" spans="16:23" ht="18">
      <c r="P58" s="273" t="s">
        <v>16</v>
      </c>
      <c r="Q58" s="272"/>
      <c r="R58" s="272"/>
      <c r="S58" s="272"/>
      <c r="T58" s="272"/>
      <c r="U58" s="272"/>
      <c r="V58" s="272"/>
      <c r="W58" s="272"/>
    </row>
    <row r="59" spans="16:23" ht="18">
      <c r="P59" s="272"/>
      <c r="Q59" s="272"/>
      <c r="R59" s="272"/>
      <c r="S59" s="272"/>
      <c r="T59" s="272"/>
      <c r="U59" s="272"/>
      <c r="V59" s="272"/>
      <c r="W59" s="272"/>
    </row>
    <row r="60" spans="16:23" ht="18">
      <c r="P60" s="272"/>
      <c r="Q60" s="272"/>
      <c r="R60" s="272"/>
      <c r="S60" s="272"/>
      <c r="T60" s="272"/>
      <c r="U60" s="272"/>
      <c r="V60" s="272"/>
      <c r="W60" s="272"/>
    </row>
    <row r="61" spans="16:23" ht="18">
      <c r="P61" s="272"/>
      <c r="Q61" s="272"/>
      <c r="R61" s="272"/>
      <c r="S61" s="272"/>
      <c r="T61" s="272"/>
      <c r="U61" s="272"/>
      <c r="V61" s="272"/>
      <c r="W61" s="272"/>
    </row>
    <row r="62" spans="16:23" ht="18">
      <c r="P62" s="272"/>
      <c r="Q62" s="272"/>
      <c r="R62" s="272"/>
      <c r="S62" s="272"/>
      <c r="T62" s="272"/>
      <c r="U62" s="272"/>
      <c r="V62" s="272"/>
      <c r="W62" s="272"/>
    </row>
    <row r="63" spans="16:23" ht="18">
      <c r="P63" s="272"/>
      <c r="Q63" s="272"/>
      <c r="R63" s="272"/>
      <c r="S63" s="272"/>
      <c r="T63" s="272"/>
      <c r="U63" s="272"/>
      <c r="V63" s="272"/>
      <c r="W63" s="272"/>
    </row>
    <row r="64" spans="16:23" ht="18">
      <c r="P64" s="272"/>
      <c r="Q64" s="272"/>
      <c r="R64" s="272"/>
      <c r="S64" s="272"/>
      <c r="T64" s="272"/>
      <c r="U64" s="272"/>
      <c r="V64" s="272"/>
      <c r="W64" s="272"/>
    </row>
  </sheetData>
  <mergeCells count="19">
    <mergeCell ref="D49:G49"/>
    <mergeCell ref="B47:E47"/>
    <mergeCell ref="P52:W57"/>
    <mergeCell ref="P58:W64"/>
    <mergeCell ref="S49:W51"/>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6:X7 O29:P31 W11:W42" formula="1" unlockedFormula="1"/>
    <ignoredError sqref="Q7:Q44 O7:P28 O32:P44" formula="1"/>
    <ignoredError sqref="W6:W10 W43:W45"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workbookViewId="0" topLeftCell="A1">
      <selection activeCell="W14" sqref="W14"/>
    </sheetView>
  </sheetViews>
  <sheetFormatPr defaultColWidth="9.140625" defaultRowHeight="12.75"/>
  <cols>
    <col min="1" max="1" width="3.7109375" style="159" bestFit="1" customWidth="1"/>
    <col min="2" max="2" width="44.00390625" style="158" bestFit="1" customWidth="1"/>
    <col min="3" max="3" width="9.421875" style="156" customWidth="1"/>
    <col min="4" max="4" width="14.140625" style="158" customWidth="1"/>
    <col min="5" max="5" width="18.140625" style="160" hidden="1" customWidth="1"/>
    <col min="6" max="6" width="6.28125" style="156" hidden="1" customWidth="1"/>
    <col min="7" max="7" width="8.140625" style="156" customWidth="1"/>
    <col min="8" max="8" width="9.421875" style="156" customWidth="1"/>
    <col min="9" max="9" width="11.00390625" style="157" hidden="1" customWidth="1"/>
    <col min="10" max="10" width="7.421875" style="158" hidden="1" customWidth="1"/>
    <col min="11" max="11" width="11.00390625" style="157" hidden="1" customWidth="1"/>
    <col min="12" max="12" width="8.00390625" style="158" hidden="1" customWidth="1"/>
    <col min="13" max="13" width="12.140625" style="157" hidden="1" customWidth="1"/>
    <col min="14" max="14" width="8.00390625" style="158" hidden="1" customWidth="1"/>
    <col min="15" max="15" width="15.421875" style="161" bestFit="1" customWidth="1"/>
    <col min="16" max="16" width="10.28125" style="158" bestFit="1" customWidth="1"/>
    <col min="17" max="17" width="10.7109375" style="158" hidden="1" customWidth="1"/>
    <col min="18" max="18" width="7.7109375" style="163" hidden="1" customWidth="1"/>
    <col min="19" max="19" width="12.140625" style="164" hidden="1" customWidth="1"/>
    <col min="20" max="20" width="10.28125" style="158" hidden="1" customWidth="1"/>
    <col min="21" max="21" width="15.00390625" style="157" bestFit="1" customWidth="1"/>
    <col min="22" max="22" width="12.28125" style="165" bestFit="1" customWidth="1"/>
    <col min="23" max="23" width="7.7109375" style="163" bestFit="1" customWidth="1"/>
    <col min="24" max="24" width="39.8515625" style="162" customWidth="1"/>
    <col min="25" max="27" width="39.8515625" style="158" customWidth="1"/>
    <col min="28" max="28" width="2.00390625" style="158" bestFit="1" customWidth="1"/>
    <col min="29" max="16384" width="39.8515625" style="158" customWidth="1"/>
  </cols>
  <sheetData>
    <row r="1" spans="1:15" s="107" customFormat="1" ht="99" customHeight="1">
      <c r="A1" s="95"/>
      <c r="B1" s="96"/>
      <c r="C1" s="97"/>
      <c r="D1" s="98"/>
      <c r="E1" s="98"/>
      <c r="F1" s="99"/>
      <c r="G1" s="99"/>
      <c r="H1" s="99"/>
      <c r="I1" s="100"/>
      <c r="J1" s="101"/>
      <c r="K1" s="102"/>
      <c r="L1" s="103"/>
      <c r="M1" s="104"/>
      <c r="N1" s="105"/>
      <c r="O1" s="106"/>
    </row>
    <row r="2" spans="1:23" s="108" customFormat="1" ht="27.75" thickBot="1">
      <c r="A2" s="286" t="s">
        <v>17</v>
      </c>
      <c r="B2" s="287"/>
      <c r="C2" s="287"/>
      <c r="D2" s="287"/>
      <c r="E2" s="287"/>
      <c r="F2" s="287"/>
      <c r="G2" s="287"/>
      <c r="H2" s="287"/>
      <c r="I2" s="287"/>
      <c r="J2" s="287"/>
      <c r="K2" s="287"/>
      <c r="L2" s="287"/>
      <c r="M2" s="287"/>
      <c r="N2" s="287"/>
      <c r="O2" s="287"/>
      <c r="P2" s="287"/>
      <c r="Q2" s="287"/>
      <c r="R2" s="287"/>
      <c r="S2" s="287"/>
      <c r="T2" s="287"/>
      <c r="U2" s="287"/>
      <c r="V2" s="287"/>
      <c r="W2" s="287"/>
    </row>
    <row r="3" spans="1:23" s="110" customFormat="1" ht="16.5" customHeight="1">
      <c r="A3" s="109"/>
      <c r="B3" s="288" t="s">
        <v>18</v>
      </c>
      <c r="C3" s="290" t="s">
        <v>24</v>
      </c>
      <c r="D3" s="292" t="s">
        <v>6</v>
      </c>
      <c r="E3" s="292" t="s">
        <v>3</v>
      </c>
      <c r="F3" s="292" t="s">
        <v>25</v>
      </c>
      <c r="G3" s="292" t="s">
        <v>26</v>
      </c>
      <c r="H3" s="292" t="s">
        <v>27</v>
      </c>
      <c r="I3" s="283" t="s">
        <v>7</v>
      </c>
      <c r="J3" s="283"/>
      <c r="K3" s="283" t="s">
        <v>8</v>
      </c>
      <c r="L3" s="283"/>
      <c r="M3" s="283" t="s">
        <v>9</v>
      </c>
      <c r="N3" s="283"/>
      <c r="O3" s="284" t="s">
        <v>28</v>
      </c>
      <c r="P3" s="284"/>
      <c r="Q3" s="284"/>
      <c r="R3" s="284"/>
      <c r="S3" s="283" t="s">
        <v>5</v>
      </c>
      <c r="T3" s="283"/>
      <c r="U3" s="284" t="s">
        <v>19</v>
      </c>
      <c r="V3" s="284"/>
      <c r="W3" s="285"/>
    </row>
    <row r="4" spans="1:23" s="110" customFormat="1" ht="37.5" customHeight="1" thickBot="1">
      <c r="A4" s="111"/>
      <c r="B4" s="289"/>
      <c r="C4" s="291"/>
      <c r="D4" s="293"/>
      <c r="E4" s="293"/>
      <c r="F4" s="294"/>
      <c r="G4" s="294"/>
      <c r="H4" s="294"/>
      <c r="I4" s="112" t="s">
        <v>12</v>
      </c>
      <c r="J4" s="113" t="s">
        <v>11</v>
      </c>
      <c r="K4" s="112" t="s">
        <v>12</v>
      </c>
      <c r="L4" s="113" t="s">
        <v>11</v>
      </c>
      <c r="M4" s="112" t="s">
        <v>12</v>
      </c>
      <c r="N4" s="113" t="s">
        <v>11</v>
      </c>
      <c r="O4" s="114" t="s">
        <v>12</v>
      </c>
      <c r="P4" s="115" t="s">
        <v>11</v>
      </c>
      <c r="Q4" s="115" t="s">
        <v>20</v>
      </c>
      <c r="R4" s="116" t="s">
        <v>21</v>
      </c>
      <c r="S4" s="112" t="s">
        <v>12</v>
      </c>
      <c r="T4" s="117" t="s">
        <v>10</v>
      </c>
      <c r="U4" s="112" t="s">
        <v>12</v>
      </c>
      <c r="V4" s="113" t="s">
        <v>11</v>
      </c>
      <c r="W4" s="118" t="s">
        <v>21</v>
      </c>
    </row>
    <row r="5" spans="1:24" s="119" customFormat="1" ht="15.75" customHeight="1">
      <c r="A5" s="2">
        <v>1</v>
      </c>
      <c r="B5" s="61" t="s">
        <v>54</v>
      </c>
      <c r="C5" s="58">
        <v>39787</v>
      </c>
      <c r="D5" s="59" t="s">
        <v>4</v>
      </c>
      <c r="E5" s="59" t="s">
        <v>23</v>
      </c>
      <c r="F5" s="60">
        <v>406</v>
      </c>
      <c r="G5" s="60">
        <v>348</v>
      </c>
      <c r="H5" s="60">
        <v>3</v>
      </c>
      <c r="I5" s="212">
        <v>391031</v>
      </c>
      <c r="J5" s="78">
        <v>42265</v>
      </c>
      <c r="K5" s="212">
        <v>751940</v>
      </c>
      <c r="L5" s="78">
        <v>91293</v>
      </c>
      <c r="M5" s="212">
        <v>641473</v>
      </c>
      <c r="N5" s="78">
        <v>81364</v>
      </c>
      <c r="O5" s="213">
        <f>+M5+K5+I5</f>
        <v>1784444</v>
      </c>
      <c r="P5" s="214">
        <f>+N5+L5+J5</f>
        <v>214922</v>
      </c>
      <c r="Q5" s="79">
        <f aca="true" t="shared" si="0" ref="Q5:Q24">IF(O5&lt;&gt;0,P5/G5,"")</f>
        <v>617.5919540229885</v>
      </c>
      <c r="R5" s="80">
        <f aca="true" t="shared" si="1" ref="R5:R24">IF(O5&lt;&gt;0,O5/P5,"")</f>
        <v>8.302751695964117</v>
      </c>
      <c r="S5" s="212">
        <v>7114043</v>
      </c>
      <c r="T5" s="81">
        <f aca="true" t="shared" si="2" ref="T5:T24">IF(S5&lt;&gt;0,-(S5-O5)/S5,"")</f>
        <v>-0.7491659805823496</v>
      </c>
      <c r="U5" s="212">
        <v>26075580</v>
      </c>
      <c r="V5" s="78">
        <v>3123541</v>
      </c>
      <c r="W5" s="215">
        <f>+U5/V5</f>
        <v>8.348083153062502</v>
      </c>
      <c r="X5" s="110"/>
    </row>
    <row r="6" spans="1:24" s="119" customFormat="1" ht="16.5" customHeight="1">
      <c r="A6" s="2">
        <v>2</v>
      </c>
      <c r="B6" s="67" t="s">
        <v>55</v>
      </c>
      <c r="C6" s="64">
        <v>39759</v>
      </c>
      <c r="D6" s="191" t="s">
        <v>56</v>
      </c>
      <c r="E6" s="191" t="s">
        <v>57</v>
      </c>
      <c r="F6" s="65">
        <v>146</v>
      </c>
      <c r="G6" s="65">
        <v>146</v>
      </c>
      <c r="H6" s="65">
        <v>7</v>
      </c>
      <c r="I6" s="192">
        <v>315545</v>
      </c>
      <c r="J6" s="69">
        <v>35860</v>
      </c>
      <c r="K6" s="192">
        <v>581729</v>
      </c>
      <c r="L6" s="69">
        <v>64281</v>
      </c>
      <c r="M6" s="192">
        <v>573757.5</v>
      </c>
      <c r="N6" s="69">
        <v>63107</v>
      </c>
      <c r="O6" s="193">
        <f>+I6+K6+M6</f>
        <v>1471031.5</v>
      </c>
      <c r="P6" s="195">
        <f>+J6+L6+N6</f>
        <v>163248</v>
      </c>
      <c r="Q6" s="70">
        <f t="shared" si="0"/>
        <v>1118.13698630137</v>
      </c>
      <c r="R6" s="72">
        <f t="shared" si="1"/>
        <v>9.011023105949231</v>
      </c>
      <c r="S6" s="192">
        <v>945128.5</v>
      </c>
      <c r="T6" s="73">
        <f t="shared" si="2"/>
        <v>0.55643544766664</v>
      </c>
      <c r="U6" s="192">
        <v>13979701</v>
      </c>
      <c r="V6" s="69">
        <v>1558393</v>
      </c>
      <c r="W6" s="83">
        <f>U6/V6</f>
        <v>8.970587650226868</v>
      </c>
      <c r="X6" s="110"/>
    </row>
    <row r="7" spans="1:24" s="119" customFormat="1" ht="15.75" customHeight="1">
      <c r="A7" s="48">
        <v>3</v>
      </c>
      <c r="B7" s="241" t="s">
        <v>13</v>
      </c>
      <c r="C7" s="242">
        <v>39787</v>
      </c>
      <c r="D7" s="243" t="s">
        <v>30</v>
      </c>
      <c r="E7" s="243" t="s">
        <v>14</v>
      </c>
      <c r="F7" s="244">
        <v>241</v>
      </c>
      <c r="G7" s="244">
        <v>291</v>
      </c>
      <c r="H7" s="244">
        <v>3</v>
      </c>
      <c r="I7" s="245">
        <v>231947</v>
      </c>
      <c r="J7" s="246">
        <v>29686</v>
      </c>
      <c r="K7" s="245">
        <v>471031.5</v>
      </c>
      <c r="L7" s="246">
        <v>57890</v>
      </c>
      <c r="M7" s="245">
        <v>488813</v>
      </c>
      <c r="N7" s="246">
        <v>59092</v>
      </c>
      <c r="O7" s="247">
        <f>I7+K7+M7</f>
        <v>1191791.5</v>
      </c>
      <c r="P7" s="248">
        <f>SUM(J7+L7+N7)</f>
        <v>146668</v>
      </c>
      <c r="Q7" s="91">
        <f t="shared" si="0"/>
        <v>504.01374570446734</v>
      </c>
      <c r="R7" s="92">
        <f t="shared" si="1"/>
        <v>8.12577726566122</v>
      </c>
      <c r="S7" s="245">
        <v>3084929</v>
      </c>
      <c r="T7" s="93">
        <f t="shared" si="2"/>
        <v>-0.6136729564926778</v>
      </c>
      <c r="U7" s="249">
        <v>15166810</v>
      </c>
      <c r="V7" s="250">
        <v>1909296</v>
      </c>
      <c r="W7" s="94">
        <f>U7/V7</f>
        <v>7.943666147103435</v>
      </c>
      <c r="X7" s="120"/>
    </row>
    <row r="8" spans="1:25" s="123" customFormat="1" ht="15.75" customHeight="1">
      <c r="A8" s="121">
        <v>4</v>
      </c>
      <c r="B8" s="232" t="s">
        <v>86</v>
      </c>
      <c r="C8" s="233">
        <v>39738</v>
      </c>
      <c r="D8" s="234" t="s">
        <v>32</v>
      </c>
      <c r="E8" s="235" t="s">
        <v>37</v>
      </c>
      <c r="F8" s="236">
        <v>69</v>
      </c>
      <c r="G8" s="236">
        <v>75</v>
      </c>
      <c r="H8" s="236">
        <v>1</v>
      </c>
      <c r="I8" s="237">
        <v>107107</v>
      </c>
      <c r="J8" s="90">
        <v>9576</v>
      </c>
      <c r="K8" s="237">
        <v>203555</v>
      </c>
      <c r="L8" s="90">
        <v>17876</v>
      </c>
      <c r="M8" s="237">
        <v>152803</v>
      </c>
      <c r="N8" s="90">
        <v>13676</v>
      </c>
      <c r="O8" s="238">
        <f>+I8+K8+M8</f>
        <v>463465</v>
      </c>
      <c r="P8" s="239">
        <f>+J8+L8+N8</f>
        <v>41128</v>
      </c>
      <c r="Q8" s="87">
        <f t="shared" si="0"/>
        <v>548.3733333333333</v>
      </c>
      <c r="R8" s="88">
        <f t="shared" si="1"/>
        <v>11.268843610192569</v>
      </c>
      <c r="S8" s="237"/>
      <c r="T8" s="89">
        <f t="shared" si="2"/>
      </c>
      <c r="U8" s="237">
        <v>463465</v>
      </c>
      <c r="V8" s="90">
        <v>41128</v>
      </c>
      <c r="W8" s="240">
        <f>U8/V8</f>
        <v>11.268843610192569</v>
      </c>
      <c r="X8" s="120"/>
      <c r="Y8" s="122"/>
    </row>
    <row r="9" spans="1:24" s="107" customFormat="1" ht="15.75" customHeight="1">
      <c r="A9" s="2">
        <v>5</v>
      </c>
      <c r="B9" s="57" t="s">
        <v>58</v>
      </c>
      <c r="C9" s="54">
        <v>39794</v>
      </c>
      <c r="D9" s="55" t="s">
        <v>39</v>
      </c>
      <c r="E9" s="55" t="s">
        <v>50</v>
      </c>
      <c r="F9" s="56">
        <v>100</v>
      </c>
      <c r="G9" s="56">
        <v>100</v>
      </c>
      <c r="H9" s="56">
        <v>2</v>
      </c>
      <c r="I9" s="188">
        <v>76522.5</v>
      </c>
      <c r="J9" s="68">
        <v>7591</v>
      </c>
      <c r="K9" s="188">
        <v>160178</v>
      </c>
      <c r="L9" s="68">
        <v>15614</v>
      </c>
      <c r="M9" s="188">
        <v>139160.5</v>
      </c>
      <c r="N9" s="68">
        <v>13549</v>
      </c>
      <c r="O9" s="193">
        <f>I9+K9+M9</f>
        <v>375861</v>
      </c>
      <c r="P9" s="195">
        <f>J9+L9+N9</f>
        <v>36754</v>
      </c>
      <c r="Q9" s="70">
        <f t="shared" si="0"/>
        <v>367.54</v>
      </c>
      <c r="R9" s="72">
        <f t="shared" si="1"/>
        <v>10.226397126843336</v>
      </c>
      <c r="S9" s="188">
        <v>868472</v>
      </c>
      <c r="T9" s="73">
        <f t="shared" si="2"/>
        <v>-0.5672157536454832</v>
      </c>
      <c r="U9" s="196">
        <v>1652639.5</v>
      </c>
      <c r="V9" s="69">
        <v>170309</v>
      </c>
      <c r="W9" s="82">
        <f>U9/V9</f>
        <v>9.703770793087857</v>
      </c>
      <c r="X9" s="120"/>
    </row>
    <row r="10" spans="1:24" s="107" customFormat="1" ht="15.75" customHeight="1">
      <c r="A10" s="2">
        <v>6</v>
      </c>
      <c r="B10" s="66" t="s">
        <v>0</v>
      </c>
      <c r="C10" s="54">
        <v>39773</v>
      </c>
      <c r="D10" s="55" t="s">
        <v>4</v>
      </c>
      <c r="E10" s="55" t="s">
        <v>87</v>
      </c>
      <c r="F10" s="56">
        <v>204</v>
      </c>
      <c r="G10" s="56">
        <v>190</v>
      </c>
      <c r="H10" s="56">
        <v>5</v>
      </c>
      <c r="I10" s="188">
        <v>51199</v>
      </c>
      <c r="J10" s="68">
        <v>7119</v>
      </c>
      <c r="K10" s="188">
        <v>112067</v>
      </c>
      <c r="L10" s="68">
        <v>14768</v>
      </c>
      <c r="M10" s="188">
        <v>103425</v>
      </c>
      <c r="N10" s="68">
        <v>13384</v>
      </c>
      <c r="O10" s="189">
        <f>+M10+K10+I10</f>
        <v>266691</v>
      </c>
      <c r="P10" s="190">
        <f>+N10+L10+J10</f>
        <v>35271</v>
      </c>
      <c r="Q10" s="70">
        <f t="shared" si="0"/>
        <v>185.63684210526316</v>
      </c>
      <c r="R10" s="72">
        <f t="shared" si="1"/>
        <v>7.561197584417793</v>
      </c>
      <c r="S10" s="188">
        <v>434092</v>
      </c>
      <c r="T10" s="73">
        <f t="shared" si="2"/>
        <v>-0.38563484238364215</v>
      </c>
      <c r="U10" s="188">
        <v>10474756</v>
      </c>
      <c r="V10" s="68">
        <v>1270935</v>
      </c>
      <c r="W10" s="216">
        <f>+U10/V10</f>
        <v>8.241771609090945</v>
      </c>
      <c r="X10" s="123"/>
    </row>
    <row r="11" spans="1:24" s="107" customFormat="1" ht="15.75" customHeight="1">
      <c r="A11" s="2">
        <v>7</v>
      </c>
      <c r="B11" s="217" t="s">
        <v>88</v>
      </c>
      <c r="C11" s="198">
        <v>39801</v>
      </c>
      <c r="D11" s="197" t="s">
        <v>80</v>
      </c>
      <c r="E11" s="197" t="s">
        <v>89</v>
      </c>
      <c r="F11" s="199">
        <v>84</v>
      </c>
      <c r="G11" s="199">
        <v>84</v>
      </c>
      <c r="H11" s="199">
        <v>1</v>
      </c>
      <c r="I11" s="200">
        <v>37670</v>
      </c>
      <c r="J11" s="169">
        <v>3830</v>
      </c>
      <c r="K11" s="200">
        <v>95441</v>
      </c>
      <c r="L11" s="169">
        <v>9350</v>
      </c>
      <c r="M11" s="200">
        <v>106112</v>
      </c>
      <c r="N11" s="169">
        <v>10466</v>
      </c>
      <c r="O11" s="201">
        <f>I11+K11+M11</f>
        <v>239223</v>
      </c>
      <c r="P11" s="202">
        <f>J11+L11+N11</f>
        <v>23646</v>
      </c>
      <c r="Q11" s="70">
        <f t="shared" si="0"/>
        <v>281.5</v>
      </c>
      <c r="R11" s="72">
        <f t="shared" si="1"/>
        <v>10.116848515605176</v>
      </c>
      <c r="S11" s="200"/>
      <c r="T11" s="73">
        <f t="shared" si="2"/>
      </c>
      <c r="U11" s="203">
        <v>239223</v>
      </c>
      <c r="V11" s="204">
        <v>23646</v>
      </c>
      <c r="W11" s="218">
        <f>IF(U11&lt;&gt;0,U11/V11,"")</f>
        <v>10.116848515605176</v>
      </c>
      <c r="X11" s="122"/>
    </row>
    <row r="12" spans="1:25" s="107" customFormat="1" ht="15.75" customHeight="1">
      <c r="A12" s="2">
        <v>8</v>
      </c>
      <c r="B12" s="66" t="s">
        <v>1</v>
      </c>
      <c r="C12" s="54">
        <v>39780</v>
      </c>
      <c r="D12" s="55" t="s">
        <v>4</v>
      </c>
      <c r="E12" s="55" t="s">
        <v>15</v>
      </c>
      <c r="F12" s="56">
        <v>121</v>
      </c>
      <c r="G12" s="56">
        <v>118</v>
      </c>
      <c r="H12" s="56">
        <v>4</v>
      </c>
      <c r="I12" s="188">
        <v>19936</v>
      </c>
      <c r="J12" s="68">
        <v>2757</v>
      </c>
      <c r="K12" s="188">
        <v>78810</v>
      </c>
      <c r="L12" s="68">
        <v>9288</v>
      </c>
      <c r="M12" s="188">
        <v>94216</v>
      </c>
      <c r="N12" s="68">
        <v>10863</v>
      </c>
      <c r="O12" s="189">
        <f>+M12+K12+I12</f>
        <v>192962</v>
      </c>
      <c r="P12" s="190">
        <f>+N12+L12+J12</f>
        <v>22908</v>
      </c>
      <c r="Q12" s="70">
        <f t="shared" si="0"/>
        <v>194.135593220339</v>
      </c>
      <c r="R12" s="72">
        <f t="shared" si="1"/>
        <v>8.423345556137594</v>
      </c>
      <c r="S12" s="188">
        <v>529084</v>
      </c>
      <c r="T12" s="73">
        <f t="shared" si="2"/>
        <v>-0.635290426472923</v>
      </c>
      <c r="U12" s="188">
        <v>32113603</v>
      </c>
      <c r="V12" s="68">
        <v>361671</v>
      </c>
      <c r="W12" s="216">
        <f>+U12/V12</f>
        <v>88.79230847925325</v>
      </c>
      <c r="X12" s="124"/>
      <c r="Y12" s="122"/>
    </row>
    <row r="13" spans="1:25" s="107" customFormat="1" ht="15.75" customHeight="1">
      <c r="A13" s="2">
        <v>9</v>
      </c>
      <c r="B13" s="57" t="s">
        <v>90</v>
      </c>
      <c r="C13" s="54">
        <v>39801</v>
      </c>
      <c r="D13" s="55" t="s">
        <v>39</v>
      </c>
      <c r="E13" s="55" t="s">
        <v>91</v>
      </c>
      <c r="F13" s="56">
        <v>36</v>
      </c>
      <c r="G13" s="56">
        <v>36</v>
      </c>
      <c r="H13" s="56">
        <v>1</v>
      </c>
      <c r="I13" s="188">
        <v>27978.5</v>
      </c>
      <c r="J13" s="68">
        <v>3344</v>
      </c>
      <c r="K13" s="188">
        <v>54458</v>
      </c>
      <c r="L13" s="68">
        <v>6448</v>
      </c>
      <c r="M13" s="188">
        <v>61034.5</v>
      </c>
      <c r="N13" s="68">
        <v>7103</v>
      </c>
      <c r="O13" s="193">
        <f>I13+K13+M13</f>
        <v>143471</v>
      </c>
      <c r="P13" s="195">
        <f>J13+L13+N13</f>
        <v>16895</v>
      </c>
      <c r="Q13" s="70">
        <f t="shared" si="0"/>
        <v>469.30555555555554</v>
      </c>
      <c r="R13" s="72">
        <f t="shared" si="1"/>
        <v>8.491920686593668</v>
      </c>
      <c r="S13" s="188"/>
      <c r="T13" s="73">
        <f t="shared" si="2"/>
      </c>
      <c r="U13" s="196">
        <v>144853</v>
      </c>
      <c r="V13" s="69">
        <v>17154</v>
      </c>
      <c r="W13" s="82">
        <f>U13/V13</f>
        <v>8.444269558120554</v>
      </c>
      <c r="X13" s="122"/>
      <c r="Y13" s="122"/>
    </row>
    <row r="14" spans="1:25" s="107" customFormat="1" ht="15.75" customHeight="1">
      <c r="A14" s="2">
        <v>10</v>
      </c>
      <c r="B14" s="84" t="s">
        <v>92</v>
      </c>
      <c r="C14" s="64">
        <v>39801</v>
      </c>
      <c r="D14" s="76" t="s">
        <v>70</v>
      </c>
      <c r="E14" s="76" t="s">
        <v>93</v>
      </c>
      <c r="F14" s="77">
        <v>19</v>
      </c>
      <c r="G14" s="77">
        <v>19</v>
      </c>
      <c r="H14" s="77">
        <v>1</v>
      </c>
      <c r="I14" s="192">
        <v>9017</v>
      </c>
      <c r="J14" s="69">
        <v>712</v>
      </c>
      <c r="K14" s="192">
        <v>22713</v>
      </c>
      <c r="L14" s="69">
        <v>1743</v>
      </c>
      <c r="M14" s="192">
        <v>19721</v>
      </c>
      <c r="N14" s="69">
        <v>1515</v>
      </c>
      <c r="O14" s="193">
        <f>+I14+K14+M14</f>
        <v>51451</v>
      </c>
      <c r="P14" s="195">
        <f>+J14+L14+N14</f>
        <v>3970</v>
      </c>
      <c r="Q14" s="70">
        <f t="shared" si="0"/>
        <v>208.94736842105263</v>
      </c>
      <c r="R14" s="72">
        <f t="shared" si="1"/>
        <v>12.959949622166247</v>
      </c>
      <c r="S14" s="192"/>
      <c r="T14" s="73">
        <f t="shared" si="2"/>
      </c>
      <c r="U14" s="192">
        <v>51451</v>
      </c>
      <c r="V14" s="69">
        <v>3970</v>
      </c>
      <c r="W14" s="170"/>
      <c r="X14" s="122"/>
      <c r="Y14" s="122"/>
    </row>
    <row r="15" spans="1:25" s="107" customFormat="1" ht="15.75" customHeight="1">
      <c r="A15" s="2">
        <v>11</v>
      </c>
      <c r="B15" s="57" t="s">
        <v>38</v>
      </c>
      <c r="C15" s="54">
        <v>39780</v>
      </c>
      <c r="D15" s="55" t="s">
        <v>39</v>
      </c>
      <c r="E15" s="55" t="s">
        <v>40</v>
      </c>
      <c r="F15" s="56">
        <v>61</v>
      </c>
      <c r="G15" s="56">
        <v>23</v>
      </c>
      <c r="H15" s="56">
        <v>4</v>
      </c>
      <c r="I15" s="188">
        <v>2764</v>
      </c>
      <c r="J15" s="68">
        <v>430</v>
      </c>
      <c r="K15" s="188">
        <v>4995</v>
      </c>
      <c r="L15" s="68">
        <v>624</v>
      </c>
      <c r="M15" s="188">
        <v>4674</v>
      </c>
      <c r="N15" s="68">
        <v>559</v>
      </c>
      <c r="O15" s="193">
        <f>I15+K15+M15</f>
        <v>12433</v>
      </c>
      <c r="P15" s="195">
        <f>J15+L15+N15</f>
        <v>1613</v>
      </c>
      <c r="Q15" s="70">
        <f t="shared" si="0"/>
        <v>70.1304347826087</v>
      </c>
      <c r="R15" s="72">
        <f t="shared" si="1"/>
        <v>7.707997520148791</v>
      </c>
      <c r="S15" s="188">
        <v>59013</v>
      </c>
      <c r="T15" s="73">
        <f t="shared" si="2"/>
        <v>-0.7893176079846813</v>
      </c>
      <c r="U15" s="196">
        <v>914120.5</v>
      </c>
      <c r="V15" s="69">
        <v>87111</v>
      </c>
      <c r="W15" s="82">
        <f aca="true" t="shared" si="3" ref="W15:W24">U15/V15</f>
        <v>10.493743614468896</v>
      </c>
      <c r="X15" s="122"/>
      <c r="Y15" s="122"/>
    </row>
    <row r="16" spans="1:25" s="107" customFormat="1" ht="15.75" customHeight="1">
      <c r="A16" s="2">
        <v>12</v>
      </c>
      <c r="B16" s="57" t="s">
        <v>41</v>
      </c>
      <c r="C16" s="54">
        <v>39772</v>
      </c>
      <c r="D16" s="55" t="s">
        <v>39</v>
      </c>
      <c r="E16" s="55" t="s">
        <v>42</v>
      </c>
      <c r="F16" s="56">
        <v>195</v>
      </c>
      <c r="G16" s="56">
        <v>38</v>
      </c>
      <c r="H16" s="56">
        <v>5</v>
      </c>
      <c r="I16" s="188">
        <v>2051</v>
      </c>
      <c r="J16" s="68">
        <v>392</v>
      </c>
      <c r="K16" s="188">
        <v>4976.5</v>
      </c>
      <c r="L16" s="68">
        <v>923</v>
      </c>
      <c r="M16" s="188">
        <v>4861.5</v>
      </c>
      <c r="N16" s="68">
        <v>876</v>
      </c>
      <c r="O16" s="193">
        <f>I16+K16+M16</f>
        <v>11889</v>
      </c>
      <c r="P16" s="195">
        <f>J16+L16+N16</f>
        <v>2191</v>
      </c>
      <c r="Q16" s="70">
        <f t="shared" si="0"/>
        <v>57.6578947368421</v>
      </c>
      <c r="R16" s="72">
        <f t="shared" si="1"/>
        <v>5.4262893655864906</v>
      </c>
      <c r="S16" s="188">
        <v>42821.5</v>
      </c>
      <c r="T16" s="73">
        <f t="shared" si="2"/>
        <v>-0.7223590953142697</v>
      </c>
      <c r="U16" s="196">
        <v>1817115.5</v>
      </c>
      <c r="V16" s="69">
        <v>248279</v>
      </c>
      <c r="W16" s="82">
        <f t="shared" si="3"/>
        <v>7.318844928487709</v>
      </c>
      <c r="X16" s="122"/>
      <c r="Y16" s="122"/>
    </row>
    <row r="17" spans="1:25" s="107" customFormat="1" ht="15.75" customHeight="1">
      <c r="A17" s="2">
        <v>13</v>
      </c>
      <c r="B17" s="57" t="s">
        <v>59</v>
      </c>
      <c r="C17" s="54">
        <v>39766</v>
      </c>
      <c r="D17" s="55" t="s">
        <v>30</v>
      </c>
      <c r="E17" s="55" t="s">
        <v>60</v>
      </c>
      <c r="F17" s="56">
        <v>8</v>
      </c>
      <c r="G17" s="56">
        <v>8</v>
      </c>
      <c r="H17" s="56">
        <v>6</v>
      </c>
      <c r="I17" s="188">
        <v>2004</v>
      </c>
      <c r="J17" s="68">
        <v>397</v>
      </c>
      <c r="K17" s="188">
        <v>3555.5</v>
      </c>
      <c r="L17" s="68">
        <v>745</v>
      </c>
      <c r="M17" s="188">
        <v>4070</v>
      </c>
      <c r="N17" s="68">
        <v>804</v>
      </c>
      <c r="O17" s="189">
        <f>SUM(I17+K17+M17)</f>
        <v>9629.5</v>
      </c>
      <c r="P17" s="190">
        <f>SUM(J17+L17+N17)</f>
        <v>1946</v>
      </c>
      <c r="Q17" s="70">
        <f t="shared" si="0"/>
        <v>243.25</v>
      </c>
      <c r="R17" s="72">
        <f t="shared" si="1"/>
        <v>4.948355601233299</v>
      </c>
      <c r="S17" s="188">
        <v>12545.5</v>
      </c>
      <c r="T17" s="73">
        <f t="shared" si="2"/>
        <v>-0.2324339404567375</v>
      </c>
      <c r="U17" s="188">
        <v>201297.5</v>
      </c>
      <c r="V17" s="68">
        <v>40266</v>
      </c>
      <c r="W17" s="82">
        <f t="shared" si="3"/>
        <v>4.99919286743158</v>
      </c>
      <c r="X17" s="122"/>
      <c r="Y17" s="122"/>
    </row>
    <row r="18" spans="1:25" s="107" customFormat="1" ht="15.75" customHeight="1">
      <c r="A18" s="2">
        <v>14</v>
      </c>
      <c r="B18" s="67" t="s">
        <v>34</v>
      </c>
      <c r="C18" s="64">
        <v>39750</v>
      </c>
      <c r="D18" s="191" t="s">
        <v>32</v>
      </c>
      <c r="E18" s="63" t="s">
        <v>94</v>
      </c>
      <c r="F18" s="65">
        <v>198</v>
      </c>
      <c r="G18" s="65">
        <v>18</v>
      </c>
      <c r="H18" s="65">
        <v>9</v>
      </c>
      <c r="I18" s="192">
        <v>2494</v>
      </c>
      <c r="J18" s="69">
        <v>461</v>
      </c>
      <c r="K18" s="192">
        <v>3474</v>
      </c>
      <c r="L18" s="69">
        <v>690</v>
      </c>
      <c r="M18" s="192">
        <v>3357</v>
      </c>
      <c r="N18" s="69">
        <v>640</v>
      </c>
      <c r="O18" s="193">
        <f>+I18+K18+M18</f>
        <v>9325</v>
      </c>
      <c r="P18" s="195">
        <f>+J18+L18+N18</f>
        <v>1791</v>
      </c>
      <c r="Q18" s="70">
        <f t="shared" si="0"/>
        <v>99.5</v>
      </c>
      <c r="R18" s="72">
        <f t="shared" si="1"/>
        <v>5.206588498045784</v>
      </c>
      <c r="S18" s="192">
        <v>5878</v>
      </c>
      <c r="T18" s="73">
        <f t="shared" si="2"/>
        <v>0.5864239537257571</v>
      </c>
      <c r="U18" s="192">
        <v>8487141</v>
      </c>
      <c r="V18" s="69">
        <v>1096363</v>
      </c>
      <c r="W18" s="83">
        <f t="shared" si="3"/>
        <v>7.741177876305566</v>
      </c>
      <c r="X18" s="122"/>
      <c r="Y18" s="122"/>
    </row>
    <row r="19" spans="1:25" s="107" customFormat="1" ht="15.75" customHeight="1">
      <c r="A19" s="2">
        <v>15</v>
      </c>
      <c r="B19" s="57" t="s">
        <v>61</v>
      </c>
      <c r="C19" s="54">
        <v>39766</v>
      </c>
      <c r="D19" s="55" t="s">
        <v>62</v>
      </c>
      <c r="E19" s="55" t="s">
        <v>63</v>
      </c>
      <c r="F19" s="56">
        <v>50</v>
      </c>
      <c r="G19" s="56">
        <v>5</v>
      </c>
      <c r="H19" s="56">
        <v>6</v>
      </c>
      <c r="I19" s="205">
        <v>1976</v>
      </c>
      <c r="J19" s="74">
        <v>394</v>
      </c>
      <c r="K19" s="205">
        <v>2112</v>
      </c>
      <c r="L19" s="74">
        <v>422</v>
      </c>
      <c r="M19" s="205">
        <v>1977</v>
      </c>
      <c r="N19" s="74">
        <v>396</v>
      </c>
      <c r="O19" s="206">
        <f>SUM(I19+K19+M19)</f>
        <v>6065</v>
      </c>
      <c r="P19" s="207">
        <f>SUM(J19+L19+N19)</f>
        <v>1212</v>
      </c>
      <c r="Q19" s="70">
        <f t="shared" si="0"/>
        <v>242.4</v>
      </c>
      <c r="R19" s="72">
        <f t="shared" si="1"/>
        <v>5.004125412541254</v>
      </c>
      <c r="S19" s="208">
        <v>2372</v>
      </c>
      <c r="T19" s="73">
        <f t="shared" si="2"/>
        <v>1.5569139966273187</v>
      </c>
      <c r="U19" s="208">
        <v>197616</v>
      </c>
      <c r="V19" s="75">
        <v>26186</v>
      </c>
      <c r="W19" s="219">
        <f t="shared" si="3"/>
        <v>7.546627969143818</v>
      </c>
      <c r="X19" s="122"/>
      <c r="Y19" s="122"/>
    </row>
    <row r="20" spans="1:25" s="107" customFormat="1" ht="15.75" customHeight="1">
      <c r="A20" s="2">
        <v>16</v>
      </c>
      <c r="B20" s="57" t="s">
        <v>47</v>
      </c>
      <c r="C20" s="54">
        <v>39766</v>
      </c>
      <c r="D20" s="55" t="s">
        <v>39</v>
      </c>
      <c r="E20" s="55" t="s">
        <v>48</v>
      </c>
      <c r="F20" s="56">
        <v>20</v>
      </c>
      <c r="G20" s="56">
        <v>9</v>
      </c>
      <c r="H20" s="56">
        <v>6</v>
      </c>
      <c r="I20" s="188">
        <v>914.5</v>
      </c>
      <c r="J20" s="68">
        <v>176</v>
      </c>
      <c r="K20" s="188">
        <v>1788.5</v>
      </c>
      <c r="L20" s="68">
        <v>339</v>
      </c>
      <c r="M20" s="188">
        <v>1948.5</v>
      </c>
      <c r="N20" s="68">
        <v>352</v>
      </c>
      <c r="O20" s="193">
        <f aca="true" t="shared" si="4" ref="O20:P22">I20+K20+M20</f>
        <v>4651.5</v>
      </c>
      <c r="P20" s="195">
        <f t="shared" si="4"/>
        <v>867</v>
      </c>
      <c r="Q20" s="70">
        <f t="shared" si="0"/>
        <v>96.33333333333333</v>
      </c>
      <c r="R20" s="72">
        <f t="shared" si="1"/>
        <v>5.365051903114187</v>
      </c>
      <c r="S20" s="188">
        <v>3162</v>
      </c>
      <c r="T20" s="73">
        <f t="shared" si="2"/>
        <v>0.47106261859582543</v>
      </c>
      <c r="U20" s="196">
        <v>201311</v>
      </c>
      <c r="V20" s="69">
        <v>25044</v>
      </c>
      <c r="W20" s="82">
        <f t="shared" si="3"/>
        <v>8.038292605015174</v>
      </c>
      <c r="X20" s="122"/>
      <c r="Y20" s="122"/>
    </row>
    <row r="21" spans="1:24" s="107" customFormat="1" ht="15.75" customHeight="1">
      <c r="A21" s="2">
        <v>17</v>
      </c>
      <c r="B21" s="57" t="s">
        <v>49</v>
      </c>
      <c r="C21" s="54">
        <v>39759</v>
      </c>
      <c r="D21" s="55" t="s">
        <v>39</v>
      </c>
      <c r="E21" s="55" t="s">
        <v>66</v>
      </c>
      <c r="F21" s="56">
        <v>93</v>
      </c>
      <c r="G21" s="56">
        <v>6</v>
      </c>
      <c r="H21" s="56">
        <v>7</v>
      </c>
      <c r="I21" s="188">
        <v>858</v>
      </c>
      <c r="J21" s="68">
        <v>202</v>
      </c>
      <c r="K21" s="188">
        <v>1907</v>
      </c>
      <c r="L21" s="68">
        <v>389</v>
      </c>
      <c r="M21" s="188">
        <v>1608</v>
      </c>
      <c r="N21" s="68">
        <v>339</v>
      </c>
      <c r="O21" s="193">
        <f t="shared" si="4"/>
        <v>4373</v>
      </c>
      <c r="P21" s="195">
        <f t="shared" si="4"/>
        <v>930</v>
      </c>
      <c r="Q21" s="70">
        <f t="shared" si="0"/>
        <v>155</v>
      </c>
      <c r="R21" s="72">
        <f t="shared" si="1"/>
        <v>4.702150537634409</v>
      </c>
      <c r="S21" s="188">
        <v>1798</v>
      </c>
      <c r="T21" s="73">
        <f t="shared" si="2"/>
        <v>1.432146829810901</v>
      </c>
      <c r="U21" s="196">
        <v>424669</v>
      </c>
      <c r="V21" s="69">
        <v>58135</v>
      </c>
      <c r="W21" s="82">
        <f t="shared" si="3"/>
        <v>7.304876580373269</v>
      </c>
      <c r="X21" s="122"/>
    </row>
    <row r="22" spans="1:24" s="107" customFormat="1" ht="15.75" customHeight="1">
      <c r="A22" s="2">
        <v>18</v>
      </c>
      <c r="B22" s="57" t="s">
        <v>45</v>
      </c>
      <c r="C22" s="54">
        <v>39780</v>
      </c>
      <c r="D22" s="55" t="s">
        <v>39</v>
      </c>
      <c r="E22" s="55" t="s">
        <v>46</v>
      </c>
      <c r="F22" s="56">
        <v>6</v>
      </c>
      <c r="G22" s="56">
        <v>5</v>
      </c>
      <c r="H22" s="56">
        <v>4</v>
      </c>
      <c r="I22" s="188">
        <v>1135</v>
      </c>
      <c r="J22" s="68">
        <v>198</v>
      </c>
      <c r="K22" s="188">
        <v>1716</v>
      </c>
      <c r="L22" s="68">
        <v>231</v>
      </c>
      <c r="M22" s="188">
        <v>1318</v>
      </c>
      <c r="N22" s="68">
        <v>175</v>
      </c>
      <c r="O22" s="193">
        <f t="shared" si="4"/>
        <v>4169</v>
      </c>
      <c r="P22" s="195">
        <f t="shared" si="4"/>
        <v>604</v>
      </c>
      <c r="Q22" s="70">
        <f t="shared" si="0"/>
        <v>120.8</v>
      </c>
      <c r="R22" s="72">
        <f t="shared" si="1"/>
        <v>6.902317880794702</v>
      </c>
      <c r="S22" s="188">
        <v>681</v>
      </c>
      <c r="T22" s="73">
        <f t="shared" si="2"/>
        <v>5.121879588839941</v>
      </c>
      <c r="U22" s="196">
        <v>33779</v>
      </c>
      <c r="V22" s="69">
        <v>3324</v>
      </c>
      <c r="W22" s="82">
        <f t="shared" si="3"/>
        <v>10.162154031287605</v>
      </c>
      <c r="X22" s="122"/>
    </row>
    <row r="23" spans="1:24" s="107" customFormat="1" ht="15.75" customHeight="1">
      <c r="A23" s="2">
        <v>19</v>
      </c>
      <c r="B23" s="57" t="s">
        <v>95</v>
      </c>
      <c r="C23" s="54">
        <v>39766</v>
      </c>
      <c r="D23" s="55" t="s">
        <v>65</v>
      </c>
      <c r="E23" s="55" t="s">
        <v>65</v>
      </c>
      <c r="F23" s="56">
        <v>18</v>
      </c>
      <c r="G23" s="56">
        <v>18</v>
      </c>
      <c r="H23" s="56">
        <v>4</v>
      </c>
      <c r="I23" s="188">
        <v>666</v>
      </c>
      <c r="J23" s="68">
        <v>134</v>
      </c>
      <c r="K23" s="188">
        <v>1960</v>
      </c>
      <c r="L23" s="68">
        <v>386</v>
      </c>
      <c r="M23" s="188">
        <v>1307</v>
      </c>
      <c r="N23" s="68">
        <v>225</v>
      </c>
      <c r="O23" s="189">
        <f>SUM(I23+K23+M23)</f>
        <v>3933</v>
      </c>
      <c r="P23" s="190">
        <f>SUM(J23+L23+N23)</f>
        <v>745</v>
      </c>
      <c r="Q23" s="70">
        <f t="shared" si="0"/>
        <v>41.388888888888886</v>
      </c>
      <c r="R23" s="72">
        <f t="shared" si="1"/>
        <v>5.2791946308724835</v>
      </c>
      <c r="S23" s="188">
        <v>48829.5</v>
      </c>
      <c r="T23" s="73">
        <f t="shared" si="2"/>
        <v>-0.9194544281633029</v>
      </c>
      <c r="U23" s="188">
        <v>262832.5</v>
      </c>
      <c r="V23" s="68">
        <v>27068</v>
      </c>
      <c r="W23" s="82">
        <f t="shared" si="3"/>
        <v>9.710082015664254</v>
      </c>
      <c r="X23" s="122"/>
    </row>
    <row r="24" spans="1:24" s="107" customFormat="1" ht="18.75" thickBot="1">
      <c r="A24" s="2">
        <v>20</v>
      </c>
      <c r="B24" s="251" t="s">
        <v>31</v>
      </c>
      <c r="C24" s="166">
        <v>39759</v>
      </c>
      <c r="D24" s="252" t="s">
        <v>32</v>
      </c>
      <c r="E24" s="167" t="s">
        <v>33</v>
      </c>
      <c r="F24" s="168">
        <v>100</v>
      </c>
      <c r="G24" s="168">
        <v>9</v>
      </c>
      <c r="H24" s="168">
        <v>7</v>
      </c>
      <c r="I24" s="253">
        <v>731</v>
      </c>
      <c r="J24" s="187">
        <v>111</v>
      </c>
      <c r="K24" s="253">
        <v>1189</v>
      </c>
      <c r="L24" s="187">
        <v>180</v>
      </c>
      <c r="M24" s="253">
        <v>1183</v>
      </c>
      <c r="N24" s="187">
        <v>181</v>
      </c>
      <c r="O24" s="227">
        <f>+I24+K24+M24</f>
        <v>3103</v>
      </c>
      <c r="P24" s="228">
        <f>+J24+L24+N24</f>
        <v>472</v>
      </c>
      <c r="Q24" s="85">
        <f t="shared" si="0"/>
        <v>52.44444444444444</v>
      </c>
      <c r="R24" s="229">
        <f t="shared" si="1"/>
        <v>6.5741525423728815</v>
      </c>
      <c r="S24" s="253">
        <v>1349</v>
      </c>
      <c r="T24" s="86">
        <f t="shared" si="2"/>
        <v>1.3002223869532987</v>
      </c>
      <c r="U24" s="253">
        <v>2894617</v>
      </c>
      <c r="V24" s="187">
        <v>300284</v>
      </c>
      <c r="W24" s="254">
        <f t="shared" si="3"/>
        <v>9.639597847371155</v>
      </c>
      <c r="X24" s="122"/>
    </row>
    <row r="25" spans="1:28" s="131" customFormat="1" ht="15">
      <c r="A25" s="1"/>
      <c r="B25" s="278"/>
      <c r="C25" s="278"/>
      <c r="D25" s="279"/>
      <c r="E25" s="279"/>
      <c r="F25" s="125"/>
      <c r="G25" s="125"/>
      <c r="H25" s="126"/>
      <c r="I25" s="127"/>
      <c r="J25" s="128"/>
      <c r="K25" s="127"/>
      <c r="L25" s="128"/>
      <c r="M25" s="127"/>
      <c r="N25" s="128"/>
      <c r="O25" s="127"/>
      <c r="P25" s="128"/>
      <c r="Q25" s="128" t="e">
        <f>O25/G25</f>
        <v>#DIV/0!</v>
      </c>
      <c r="R25" s="129" t="e">
        <f>O25/P25</f>
        <v>#DIV/0!</v>
      </c>
      <c r="S25" s="127"/>
      <c r="T25" s="130"/>
      <c r="U25" s="127"/>
      <c r="V25" s="128"/>
      <c r="W25" s="129"/>
      <c r="AB25" s="131" t="s">
        <v>22</v>
      </c>
    </row>
    <row r="26" spans="1:24" s="133" customFormat="1" ht="18">
      <c r="A26" s="132"/>
      <c r="G26" s="134"/>
      <c r="H26" s="135"/>
      <c r="I26" s="136"/>
      <c r="J26" s="137"/>
      <c r="K26" s="136"/>
      <c r="L26" s="137"/>
      <c r="M26" s="136"/>
      <c r="N26" s="137"/>
      <c r="O26" s="136"/>
      <c r="P26" s="137"/>
      <c r="Q26" s="138"/>
      <c r="R26" s="139"/>
      <c r="S26" s="140"/>
      <c r="T26" s="141"/>
      <c r="U26" s="140"/>
      <c r="V26" s="142"/>
      <c r="W26" s="139"/>
      <c r="X26" s="143"/>
    </row>
    <row r="27" spans="1:24" s="150" customFormat="1" ht="18">
      <c r="A27" s="144"/>
      <c r="B27" s="123"/>
      <c r="C27" s="145"/>
      <c r="D27" s="280"/>
      <c r="E27" s="281"/>
      <c r="F27" s="281"/>
      <c r="G27" s="281"/>
      <c r="H27" s="148"/>
      <c r="I27" s="149"/>
      <c r="K27" s="149"/>
      <c r="M27" s="149"/>
      <c r="O27" s="151"/>
      <c r="R27" s="152"/>
      <c r="S27" s="282" t="s">
        <v>2</v>
      </c>
      <c r="T27" s="282"/>
      <c r="U27" s="282"/>
      <c r="V27" s="282"/>
      <c r="W27" s="282"/>
      <c r="X27" s="153"/>
    </row>
    <row r="28" spans="1:24" s="150" customFormat="1" ht="18">
      <c r="A28" s="144"/>
      <c r="B28" s="123"/>
      <c r="C28" s="145"/>
      <c r="D28" s="146"/>
      <c r="E28" s="147"/>
      <c r="F28" s="147"/>
      <c r="G28" s="154"/>
      <c r="H28" s="148"/>
      <c r="M28" s="149"/>
      <c r="O28" s="151"/>
      <c r="R28" s="152"/>
      <c r="S28" s="282"/>
      <c r="T28" s="282"/>
      <c r="U28" s="282"/>
      <c r="V28" s="282"/>
      <c r="W28" s="282"/>
      <c r="X28" s="153"/>
    </row>
    <row r="29" spans="1:24" s="150" customFormat="1" ht="18">
      <c r="A29" s="144"/>
      <c r="G29" s="148"/>
      <c r="H29" s="148"/>
      <c r="M29" s="149"/>
      <c r="O29" s="151"/>
      <c r="R29" s="152"/>
      <c r="S29" s="282"/>
      <c r="T29" s="282"/>
      <c r="U29" s="282"/>
      <c r="V29" s="282"/>
      <c r="W29" s="282"/>
      <c r="X29" s="153"/>
    </row>
    <row r="30" spans="1:24" s="150" customFormat="1" ht="30" customHeight="1">
      <c r="A30" s="144"/>
      <c r="C30" s="148"/>
      <c r="E30" s="155"/>
      <c r="F30" s="148"/>
      <c r="G30" s="148"/>
      <c r="H30" s="148"/>
      <c r="I30" s="149"/>
      <c r="K30" s="149"/>
      <c r="M30" s="149"/>
      <c r="O30" s="151"/>
      <c r="P30" s="275" t="s">
        <v>29</v>
      </c>
      <c r="Q30" s="276"/>
      <c r="R30" s="276"/>
      <c r="S30" s="276"/>
      <c r="T30" s="276"/>
      <c r="U30" s="276"/>
      <c r="V30" s="276"/>
      <c r="W30" s="276"/>
      <c r="X30" s="153"/>
    </row>
    <row r="31" spans="1:24" s="150" customFormat="1" ht="30" customHeight="1">
      <c r="A31" s="144"/>
      <c r="C31" s="148"/>
      <c r="E31" s="155"/>
      <c r="F31" s="148"/>
      <c r="G31" s="148"/>
      <c r="H31" s="148"/>
      <c r="I31" s="149"/>
      <c r="K31" s="149"/>
      <c r="M31" s="149"/>
      <c r="O31" s="151"/>
      <c r="P31" s="276"/>
      <c r="Q31" s="276"/>
      <c r="R31" s="276"/>
      <c r="S31" s="276"/>
      <c r="T31" s="276"/>
      <c r="U31" s="276"/>
      <c r="V31" s="276"/>
      <c r="W31" s="276"/>
      <c r="X31" s="153"/>
    </row>
    <row r="32" spans="1:24" s="150" customFormat="1" ht="30" customHeight="1">
      <c r="A32" s="144"/>
      <c r="C32" s="148"/>
      <c r="E32" s="155"/>
      <c r="F32" s="148"/>
      <c r="G32" s="148"/>
      <c r="H32" s="148"/>
      <c r="I32" s="149"/>
      <c r="K32" s="149"/>
      <c r="M32" s="149"/>
      <c r="O32" s="151"/>
      <c r="P32" s="276"/>
      <c r="Q32" s="276"/>
      <c r="R32" s="276"/>
      <c r="S32" s="276"/>
      <c r="T32" s="276"/>
      <c r="U32" s="276"/>
      <c r="V32" s="276"/>
      <c r="W32" s="276"/>
      <c r="X32" s="153"/>
    </row>
    <row r="33" spans="1:24" s="150" customFormat="1" ht="30" customHeight="1">
      <c r="A33" s="144"/>
      <c r="C33" s="148"/>
      <c r="E33" s="155"/>
      <c r="F33" s="148"/>
      <c r="G33" s="148"/>
      <c r="H33" s="148"/>
      <c r="I33" s="149"/>
      <c r="K33" s="149"/>
      <c r="M33" s="149"/>
      <c r="O33" s="151"/>
      <c r="P33" s="276"/>
      <c r="Q33" s="276"/>
      <c r="R33" s="276"/>
      <c r="S33" s="276"/>
      <c r="T33" s="276"/>
      <c r="U33" s="276"/>
      <c r="V33" s="276"/>
      <c r="W33" s="276"/>
      <c r="X33" s="153"/>
    </row>
    <row r="34" spans="1:24" s="150" customFormat="1" ht="30" customHeight="1">
      <c r="A34" s="144"/>
      <c r="C34" s="148"/>
      <c r="E34" s="155"/>
      <c r="F34" s="148"/>
      <c r="G34" s="148"/>
      <c r="H34" s="148"/>
      <c r="I34" s="149"/>
      <c r="K34" s="149"/>
      <c r="M34" s="149"/>
      <c r="O34" s="151"/>
      <c r="P34" s="276"/>
      <c r="Q34" s="276"/>
      <c r="R34" s="276"/>
      <c r="S34" s="276"/>
      <c r="T34" s="276"/>
      <c r="U34" s="276"/>
      <c r="V34" s="276"/>
      <c r="W34" s="276"/>
      <c r="X34" s="153"/>
    </row>
    <row r="35" spans="1:24" s="150" customFormat="1" ht="45" customHeight="1">
      <c r="A35" s="144"/>
      <c r="C35" s="148"/>
      <c r="E35" s="155"/>
      <c r="F35" s="148"/>
      <c r="G35" s="156"/>
      <c r="H35" s="156"/>
      <c r="I35" s="157"/>
      <c r="J35" s="158"/>
      <c r="K35" s="157"/>
      <c r="L35" s="158"/>
      <c r="M35" s="157"/>
      <c r="N35" s="158"/>
      <c r="O35" s="151"/>
      <c r="P35" s="276"/>
      <c r="Q35" s="276"/>
      <c r="R35" s="276"/>
      <c r="S35" s="276"/>
      <c r="T35" s="276"/>
      <c r="U35" s="276"/>
      <c r="V35" s="276"/>
      <c r="W35" s="276"/>
      <c r="X35" s="153"/>
    </row>
    <row r="36" spans="1:24" s="150" customFormat="1" ht="33" customHeight="1">
      <c r="A36" s="144"/>
      <c r="C36" s="148"/>
      <c r="E36" s="155"/>
      <c r="F36" s="148"/>
      <c r="G36" s="156"/>
      <c r="H36" s="156"/>
      <c r="I36" s="157"/>
      <c r="J36" s="158"/>
      <c r="K36" s="157"/>
      <c r="L36" s="158"/>
      <c r="M36" s="157"/>
      <c r="N36" s="158"/>
      <c r="O36" s="151"/>
      <c r="P36" s="277" t="s">
        <v>16</v>
      </c>
      <c r="Q36" s="276"/>
      <c r="R36" s="276"/>
      <c r="S36" s="276"/>
      <c r="T36" s="276"/>
      <c r="U36" s="276"/>
      <c r="V36" s="276"/>
      <c r="W36" s="276"/>
      <c r="X36" s="153"/>
    </row>
    <row r="37" spans="1:24" s="150" customFormat="1" ht="33" customHeight="1">
      <c r="A37" s="144"/>
      <c r="C37" s="148"/>
      <c r="E37" s="155"/>
      <c r="F37" s="148"/>
      <c r="G37" s="156"/>
      <c r="H37" s="156"/>
      <c r="I37" s="157"/>
      <c r="J37" s="158"/>
      <c r="K37" s="157"/>
      <c r="L37" s="158"/>
      <c r="M37" s="157"/>
      <c r="N37" s="158"/>
      <c r="O37" s="151"/>
      <c r="P37" s="276"/>
      <c r="Q37" s="276"/>
      <c r="R37" s="276"/>
      <c r="S37" s="276"/>
      <c r="T37" s="276"/>
      <c r="U37" s="276"/>
      <c r="V37" s="276"/>
      <c r="W37" s="276"/>
      <c r="X37" s="153"/>
    </row>
    <row r="38" spans="1:24" s="150" customFormat="1" ht="33" customHeight="1">
      <c r="A38" s="144"/>
      <c r="C38" s="148"/>
      <c r="E38" s="155"/>
      <c r="F38" s="148"/>
      <c r="G38" s="156"/>
      <c r="H38" s="156"/>
      <c r="I38" s="157"/>
      <c r="J38" s="158"/>
      <c r="K38" s="157"/>
      <c r="L38" s="158"/>
      <c r="M38" s="157"/>
      <c r="N38" s="158"/>
      <c r="O38" s="151"/>
      <c r="P38" s="276"/>
      <c r="Q38" s="276"/>
      <c r="R38" s="276"/>
      <c r="S38" s="276"/>
      <c r="T38" s="276"/>
      <c r="U38" s="276"/>
      <c r="V38" s="276"/>
      <c r="W38" s="276"/>
      <c r="X38" s="153"/>
    </row>
    <row r="39" spans="1:24" s="150" customFormat="1" ht="33" customHeight="1">
      <c r="A39" s="144"/>
      <c r="C39" s="148"/>
      <c r="E39" s="155"/>
      <c r="F39" s="148"/>
      <c r="G39" s="156"/>
      <c r="H39" s="156"/>
      <c r="I39" s="157"/>
      <c r="J39" s="158"/>
      <c r="K39" s="157"/>
      <c r="L39" s="158"/>
      <c r="M39" s="157"/>
      <c r="N39" s="158"/>
      <c r="O39" s="151"/>
      <c r="P39" s="276"/>
      <c r="Q39" s="276"/>
      <c r="R39" s="276"/>
      <c r="S39" s="276"/>
      <c r="T39" s="276"/>
      <c r="U39" s="276"/>
      <c r="V39" s="276"/>
      <c r="W39" s="276"/>
      <c r="X39" s="153"/>
    </row>
    <row r="40" spans="1:24" s="150" customFormat="1" ht="33" customHeight="1">
      <c r="A40" s="144"/>
      <c r="C40" s="148"/>
      <c r="E40" s="155"/>
      <c r="F40" s="148"/>
      <c r="G40" s="156"/>
      <c r="H40" s="156"/>
      <c r="I40" s="157"/>
      <c r="J40" s="158"/>
      <c r="K40" s="157"/>
      <c r="L40" s="158"/>
      <c r="M40" s="157"/>
      <c r="N40" s="158"/>
      <c r="O40" s="151"/>
      <c r="P40" s="276"/>
      <c r="Q40" s="276"/>
      <c r="R40" s="276"/>
      <c r="S40" s="276"/>
      <c r="T40" s="276"/>
      <c r="U40" s="276"/>
      <c r="V40" s="276"/>
      <c r="W40" s="276"/>
      <c r="X40" s="153"/>
    </row>
    <row r="41" spans="16:23" ht="33" customHeight="1">
      <c r="P41" s="276"/>
      <c r="Q41" s="276"/>
      <c r="R41" s="276"/>
      <c r="S41" s="276"/>
      <c r="T41" s="276"/>
      <c r="U41" s="276"/>
      <c r="V41" s="276"/>
      <c r="W41" s="276"/>
    </row>
    <row r="42" spans="16:23" ht="33" customHeight="1">
      <c r="P42" s="276"/>
      <c r="Q42" s="276"/>
      <c r="R42" s="276"/>
      <c r="S42" s="276"/>
      <c r="T42" s="276"/>
      <c r="U42" s="276"/>
      <c r="V42" s="276"/>
      <c r="W42" s="276"/>
    </row>
  </sheetData>
  <mergeCells count="20">
    <mergeCell ref="A2:W2"/>
    <mergeCell ref="B3:B4"/>
    <mergeCell ref="C3:C4"/>
    <mergeCell ref="D3:D4"/>
    <mergeCell ref="E3:E4"/>
    <mergeCell ref="F3:F4"/>
    <mergeCell ref="G3:G4"/>
    <mergeCell ref="H3:H4"/>
    <mergeCell ref="I3:J3"/>
    <mergeCell ref="K3:L3"/>
    <mergeCell ref="M3:N3"/>
    <mergeCell ref="O3:R3"/>
    <mergeCell ref="S3:T3"/>
    <mergeCell ref="U3:W3"/>
    <mergeCell ref="P30:W35"/>
    <mergeCell ref="P36:W42"/>
    <mergeCell ref="B25:C25"/>
    <mergeCell ref="D25:E25"/>
    <mergeCell ref="D27:G27"/>
    <mergeCell ref="S27:W29"/>
  </mergeCells>
  <printOptions/>
  <pageMargins left="0.75" right="0.75" top="1" bottom="1" header="0.5" footer="0.5"/>
  <pageSetup orientation="portrait" paperSize="9"/>
  <ignoredErrors>
    <ignoredError sqref="O7:P21" formula="1"/>
    <ignoredError sqref="W11" formula="1" unlockedFormula="1"/>
    <ignoredError sqref="W24 W6:W10 W12:W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2008-12-22T18:17:53Z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