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5-17 May (we 20)" sheetId="1" r:id="rId1"/>
    <sheet name="15-17 May (Top 20)" sheetId="2" r:id="rId2"/>
  </sheets>
  <definedNames>
    <definedName name="_xlnm.Print_Area" localSheetId="0">'15-17 May (we 20)'!$A$1:$W$85</definedName>
  </definedNames>
  <calcPr fullCalcOnLoad="1"/>
</workbook>
</file>

<file path=xl/sharedStrings.xml><?xml version="1.0" encoding="utf-8"?>
<sst xmlns="http://schemas.openxmlformats.org/spreadsheetml/2006/main" count="316" uniqueCount="140">
  <si>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</si>
  <si>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</si>
  <si>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</si>
  <si>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</si>
  <si>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</si>
  <si>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</si>
  <si>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</si>
  <si>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</si>
  <si>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</si>
  <si>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</si>
  <si>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</si>
  <si>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</si>
  <si>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</si>
  <si>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</si>
  <si>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</si>
  <si>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</si>
  <si>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</si>
  <si>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</si>
  <si>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</si>
  <si>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</si>
  <si>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</si>
  <si>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</si>
  <si>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</si>
  <si>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</si>
  <si>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</si>
  <si>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</si>
  <si>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</si>
  <si>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</si>
  <si>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</si>
  <si>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PINEMA</t>
  </si>
  <si>
    <t>WALT DISNEY</t>
  </si>
  <si>
    <t>BOLT - 3D</t>
  </si>
  <si>
    <t>UNIVERSAL</t>
  </si>
  <si>
    <t>TWILIGHT</t>
  </si>
  <si>
    <t>OZEN</t>
  </si>
  <si>
    <t>BRIDE WARS</t>
  </si>
  <si>
    <t>NIKO: THE WAY TO THE STARS</t>
  </si>
  <si>
    <t>TELEPOOL</t>
  </si>
  <si>
    <t>MADAGASCAR 2</t>
  </si>
  <si>
    <t>GNOMES AND TROLLS: THE SECRET CHAMBER</t>
  </si>
  <si>
    <t>CINEMATEQUE</t>
  </si>
  <si>
    <t>GÜNEŞİ GÖRDÜM</t>
  </si>
  <si>
    <t>BOYUT FILM</t>
  </si>
  <si>
    <t>SPRI</t>
  </si>
  <si>
    <t>HOTEL FOR DOGS</t>
  </si>
  <si>
    <t>CHANTIER-PINEMA</t>
  </si>
  <si>
    <t>PATHE</t>
  </si>
  <si>
    <t>RACE TO WITCH MOUNTAIN</t>
  </si>
  <si>
    <t>HORSEMEN</t>
  </si>
  <si>
    <t>WRESTLER, THE</t>
  </si>
  <si>
    <t>UNDERWORLD 3</t>
  </si>
  <si>
    <t>OXFORD MURDERS, THE</t>
  </si>
  <si>
    <t>CAPITOL</t>
  </si>
  <si>
    <t>HAYAT VAR</t>
  </si>
  <si>
    <t>ATLANTIK</t>
  </si>
  <si>
    <t>FAST AND THE FURIOUS</t>
  </si>
  <si>
    <t>MARLEY AND ME</t>
  </si>
  <si>
    <t>THICK AS THIEVES</t>
  </si>
  <si>
    <t>SPLINTER</t>
  </si>
  <si>
    <t>AVSAR FILM</t>
  </si>
  <si>
    <t>YENGEÇ OYUNU</t>
  </si>
  <si>
    <t>ASYA FILM</t>
  </si>
  <si>
    <t>ALL THE BOYS LOVE MANDY LANE</t>
  </si>
  <si>
    <t>FILMPOP</t>
  </si>
  <si>
    <t>OZEN-UMUT</t>
  </si>
  <si>
    <t>KNOWING</t>
  </si>
  <si>
    <t>READER, THE</t>
  </si>
  <si>
    <t>WEINSTEIN CO.</t>
  </si>
  <si>
    <t>SINETEL</t>
  </si>
  <si>
    <t>NU IMAGE FILMS</t>
  </si>
  <si>
    <t>PI FILM</t>
  </si>
  <si>
    <t>SECRET OF MOONACRE, THE</t>
  </si>
  <si>
    <t>STATE OF PLAY</t>
  </si>
  <si>
    <t>DELİ DELİ OLMA</t>
  </si>
  <si>
    <t>AYDIN FILM</t>
  </si>
  <si>
    <t>PINK PANTHER 2</t>
  </si>
  <si>
    <t>OUTLANDER</t>
  </si>
  <si>
    <t>KIZ KARDESIM: MOMMO</t>
  </si>
  <si>
    <t>AT YAPIM</t>
  </si>
  <si>
    <t>PAZAR: BIR TICARET MASALI</t>
  </si>
  <si>
    <t>HE'S JUST NOT THAT INTO YOU</t>
  </si>
  <si>
    <t>FRIDAY THE 13TH</t>
  </si>
  <si>
    <t>BEVERLY HILLS CHIHUAHUA</t>
  </si>
  <si>
    <t xml:space="preserve">SOLA MEDIA </t>
  </si>
  <si>
    <t>HOW TO LOSE FRIENDS AND ALIENATE</t>
  </si>
  <si>
    <t>24,04,09</t>
  </si>
  <si>
    <t>X-MEN ORIGINS: WOLVERINE</t>
  </si>
  <si>
    <t>DEVRİM ARABALARI</t>
  </si>
  <si>
    <t>KELEBEK</t>
  </si>
  <si>
    <t>MARTYRS</t>
  </si>
  <si>
    <t xml:space="preserve">BIR FILM   </t>
  </si>
  <si>
    <t>BENİM VE ROZ'UN SONBAHARI</t>
  </si>
  <si>
    <t>GALA AJANS</t>
  </si>
  <si>
    <t>RUMBA</t>
  </si>
  <si>
    <t>SPOT FILM</t>
  </si>
  <si>
    <t>YAŞAM ARSIZI</t>
  </si>
  <si>
    <t xml:space="preserve">UMUT SANAT </t>
  </si>
  <si>
    <t>TIYATROFIL</t>
  </si>
  <si>
    <t>SADDAM'IN ASKERLERİ</t>
  </si>
  <si>
    <t>CINEGROUP</t>
  </si>
  <si>
    <t>STAR TREK</t>
  </si>
  <si>
    <t>CRANK 2: HIGH VOLTAGE</t>
  </si>
  <si>
    <t>USTA</t>
  </si>
  <si>
    <t>CINEFILM</t>
  </si>
  <si>
    <t>FILMPARK</t>
  </si>
  <si>
    <t>CLIVE BARKER'S BOOK OF BLOOD</t>
  </si>
  <si>
    <t>MILK</t>
  </si>
  <si>
    <t>MEDYAVIZYON</t>
  </si>
  <si>
    <t>FOCUS</t>
  </si>
  <si>
    <t>SANAI NEFISE</t>
  </si>
  <si>
    <t>BAŞKA SEMTİN ÇOCUKLARI</t>
  </si>
  <si>
    <t>BULUT FILM</t>
  </si>
  <si>
    <t>NOKTA</t>
  </si>
  <si>
    <t>MARATHON-SARMASIK SANATLAR</t>
  </si>
  <si>
    <t>7.SANAT</t>
  </si>
  <si>
    <t>SUNSHINE BARRY AND THE DISCO WORMS (DISCO ORMENE)</t>
  </si>
  <si>
    <t>IGOR</t>
  </si>
  <si>
    <t>ALİ'NİN SEKİZ GÜNÜ</t>
  </si>
  <si>
    <t>SAN FILM</t>
  </si>
  <si>
    <t>GİTMEK</t>
  </si>
  <si>
    <t xml:space="preserve">CHANTIER </t>
  </si>
  <si>
    <t>ASI FILM</t>
  </si>
  <si>
    <t>DİLBER'İN SEKİZ GÜNÜ</t>
  </si>
  <si>
    <t>BIR FILM-MARS PRODUCTIONS</t>
  </si>
  <si>
    <t>ANGELS &amp; DEMONS</t>
  </si>
  <si>
    <t>ADAB-I MUAŞERET</t>
  </si>
  <si>
    <t>YERLI FILM</t>
  </si>
  <si>
    <t>CORALINE</t>
  </si>
  <si>
    <t>HANNAH MONTANA</t>
  </si>
  <si>
    <t>EKIP FILM</t>
  </si>
  <si>
    <t>SON BULUŞMA</t>
  </si>
  <si>
    <t>PLAN PRODUCTIONS</t>
  </si>
  <si>
    <t>FIRTINA</t>
  </si>
  <si>
    <t>YAPIM 13</t>
  </si>
  <si>
    <t>CURIOUS CASE OF BENJAMIN BUTTON</t>
  </si>
  <si>
    <t>WARNER BROS.</t>
  </si>
  <si>
    <t>SLUMDOG MILLIONERE</t>
  </si>
  <si>
    <t>CHANTIE</t>
  </si>
  <si>
    <t>LISSI AND THE WILD EMPEROR</t>
  </si>
  <si>
    <t>MONSTERS VS. ALIENS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</si>
</sst>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4973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3668375" y="0"/>
          <a:ext cx="27908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4782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3535025" y="419100"/>
          <a:ext cx="27813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20
</a:t>
          </a:r>
          <a:r>
            <a:rPr lang="en-US" cap="none" sz="2000" b="0" i="0" u="none" baseline="0">
              <a:solidFill>
                <a:srgbClr val="000000"/>
              </a:solidFill>
              <a:latin typeface="Impact"/>
              <a:ea typeface="Impact"/>
              <a:cs typeface="Impact"/>
            </a:rPr>
            <a:t>15 - 17 MAY'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87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72350" y="0"/>
          <a:ext cx="2533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239000" y="0"/>
          <a:ext cx="21812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202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5819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239000" y="0"/>
          <a:ext cx="21812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202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629525" y="581025"/>
          <a:ext cx="173355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20
</a:t>
          </a:r>
          <a:r>
            <a:rPr lang="en-US" cap="none" sz="1200" b="0" i="0" u="none" baseline="0">
              <a:solidFill>
                <a:srgbClr val="000000"/>
              </a:solidFill>
              <a:latin typeface="Impact"/>
              <a:ea typeface="Impact"/>
              <a:cs typeface="Impact"/>
            </a:rPr>
            <a:t>15 - 17 MAY'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5"/>
  <sheetViews>
    <sheetView tabSelected="1" zoomScale="70" zoomScaleNormal="70" zoomScalePageLayoutView="0" workbookViewId="0" topLeftCell="B1">
      <selection activeCell="B3" sqref="B3:B4"/>
    </sheetView>
  </sheetViews>
  <sheetFormatPr defaultColWidth="39.8515625" defaultRowHeight="12.75"/>
  <cols>
    <col min="1" max="1" width="3.140625" style="35" bestFit="1" customWidth="1"/>
    <col min="2" max="2" width="29.8515625" style="36" customWidth="1"/>
    <col min="3" max="3" width="9.7109375" style="37" customWidth="1"/>
    <col min="4" max="4" width="11.28125" style="21" customWidth="1"/>
    <col min="5" max="5" width="13.140625" style="21" customWidth="1"/>
    <col min="6" max="6" width="6.8515625" style="38" customWidth="1"/>
    <col min="7" max="7" width="8.421875" style="38" customWidth="1"/>
    <col min="8" max="8" width="9.140625" style="38" customWidth="1"/>
    <col min="9" max="9" width="11.57421875" style="43" bestFit="1" customWidth="1"/>
    <col min="10" max="10" width="8.57421875" style="133" bestFit="1" customWidth="1"/>
    <col min="11" max="11" width="11.57421875" style="43" bestFit="1" customWidth="1"/>
    <col min="12" max="12" width="7.7109375" style="133" bestFit="1" customWidth="1"/>
    <col min="13" max="13" width="11.57421875" style="43" bestFit="1" customWidth="1"/>
    <col min="14" max="14" width="8.8515625" style="133" bestFit="1" customWidth="1"/>
    <col min="15" max="15" width="13.421875" style="128" bestFit="1" customWidth="1"/>
    <col min="16" max="16" width="8.8515625" style="138" bestFit="1" customWidth="1"/>
    <col min="17" max="17" width="9.7109375" style="133" customWidth="1"/>
    <col min="18" max="18" width="8.00390625" style="39" bestFit="1" customWidth="1"/>
    <col min="19" max="19" width="11.57421875" style="43" bestFit="1" customWidth="1"/>
    <col min="20" max="20" width="9.7109375" style="53" customWidth="1"/>
    <col min="21" max="21" width="16.57421875" style="43" bestFit="1" customWidth="1"/>
    <col min="22" max="22" width="10.57421875" style="133" bestFit="1" customWidth="1"/>
    <col min="23" max="23" width="7.5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0" t="s">
        <v>13</v>
      </c>
      <c r="B2" s="201"/>
      <c r="C2" s="201"/>
      <c r="D2" s="201"/>
      <c r="E2" s="201"/>
      <c r="F2" s="201"/>
      <c r="G2" s="201"/>
      <c r="H2" s="201"/>
      <c r="I2" s="201"/>
      <c r="J2" s="201"/>
      <c r="K2" s="201"/>
      <c r="L2" s="201"/>
      <c r="M2" s="201"/>
      <c r="N2" s="201"/>
      <c r="O2" s="201"/>
      <c r="P2" s="201"/>
      <c r="Q2" s="201"/>
      <c r="R2" s="201"/>
      <c r="S2" s="201"/>
      <c r="T2" s="201"/>
      <c r="U2" s="201"/>
      <c r="V2" s="201"/>
      <c r="W2" s="201"/>
    </row>
    <row r="3" spans="1:24" s="19" customFormat="1" ht="20.25" customHeight="1">
      <c r="A3" s="46"/>
      <c r="B3" s="207" t="s">
        <v>14</v>
      </c>
      <c r="C3" s="209" t="s">
        <v>20</v>
      </c>
      <c r="D3" s="203" t="s">
        <v>4</v>
      </c>
      <c r="E3" s="203" t="s">
        <v>1</v>
      </c>
      <c r="F3" s="203" t="s">
        <v>21</v>
      </c>
      <c r="G3" s="203" t="s">
        <v>22</v>
      </c>
      <c r="H3" s="203" t="s">
        <v>23</v>
      </c>
      <c r="I3" s="202" t="s">
        <v>5</v>
      </c>
      <c r="J3" s="202"/>
      <c r="K3" s="202" t="s">
        <v>6</v>
      </c>
      <c r="L3" s="202"/>
      <c r="M3" s="202" t="s">
        <v>7</v>
      </c>
      <c r="N3" s="202"/>
      <c r="O3" s="205" t="s">
        <v>24</v>
      </c>
      <c r="P3" s="205"/>
      <c r="Q3" s="205"/>
      <c r="R3" s="205"/>
      <c r="S3" s="202" t="s">
        <v>3</v>
      </c>
      <c r="T3" s="202"/>
      <c r="U3" s="205" t="s">
        <v>15</v>
      </c>
      <c r="V3" s="205"/>
      <c r="W3" s="206"/>
      <c r="X3" s="44"/>
    </row>
    <row r="4" spans="1:24" s="19" customFormat="1" ht="29.25" thickBot="1">
      <c r="A4" s="47"/>
      <c r="B4" s="208"/>
      <c r="C4" s="210"/>
      <c r="D4" s="211"/>
      <c r="E4" s="211"/>
      <c r="F4" s="204"/>
      <c r="G4" s="204"/>
      <c r="H4" s="204"/>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124</v>
      </c>
      <c r="C5" s="177">
        <v>39948</v>
      </c>
      <c r="D5" s="178" t="s">
        <v>26</v>
      </c>
      <c r="E5" s="179" t="s">
        <v>43</v>
      </c>
      <c r="F5" s="180">
        <v>187</v>
      </c>
      <c r="G5" s="181">
        <v>355</v>
      </c>
      <c r="H5" s="181">
        <v>1</v>
      </c>
      <c r="I5" s="182">
        <v>382940</v>
      </c>
      <c r="J5" s="183">
        <v>39299</v>
      </c>
      <c r="K5" s="182">
        <v>495331</v>
      </c>
      <c r="L5" s="183">
        <v>50833</v>
      </c>
      <c r="M5" s="182">
        <v>436866</v>
      </c>
      <c r="N5" s="183">
        <v>45168</v>
      </c>
      <c r="O5" s="182">
        <f>+I5+K5+M5</f>
        <v>1315137</v>
      </c>
      <c r="P5" s="183">
        <f>+J5+L5+N5</f>
        <v>135300</v>
      </c>
      <c r="Q5" s="184">
        <f aca="true" t="shared" si="0" ref="Q5:Q36">IF(O5&lt;&gt;0,P5/G5,"")</f>
        <v>381.1267605633803</v>
      </c>
      <c r="R5" s="185">
        <f aca="true" t="shared" si="1" ref="R5:R36">IF(O5&lt;&gt;0,O5/P5,"")</f>
        <v>9.720155210643016</v>
      </c>
      <c r="S5" s="182"/>
      <c r="T5" s="186">
        <f aca="true" t="shared" si="2" ref="T5:T36">IF(S5&lt;&gt;0,-(S5-O5)/S5,"")</f>
      </c>
      <c r="U5" s="182">
        <v>1315137</v>
      </c>
      <c r="V5" s="183">
        <v>135300</v>
      </c>
      <c r="W5" s="187">
        <f aca="true" t="shared" si="3" ref="W5:W36">U5/V5</f>
        <v>9.720155210643016</v>
      </c>
      <c r="X5" s="44"/>
    </row>
    <row r="6" spans="1:24" s="19" customFormat="1" ht="15" customHeight="1">
      <c r="A6" s="2">
        <v>2</v>
      </c>
      <c r="B6" s="150" t="s">
        <v>125</v>
      </c>
      <c r="C6" s="143">
        <v>39948</v>
      </c>
      <c r="D6" s="142" t="s">
        <v>107</v>
      </c>
      <c r="E6" s="173" t="s">
        <v>126</v>
      </c>
      <c r="F6" s="174">
        <v>151</v>
      </c>
      <c r="G6" s="144">
        <v>151</v>
      </c>
      <c r="H6" s="144">
        <v>1</v>
      </c>
      <c r="I6" s="145">
        <v>24155.5</v>
      </c>
      <c r="J6" s="146">
        <v>3245</v>
      </c>
      <c r="K6" s="145">
        <v>48927.5</v>
      </c>
      <c r="L6" s="146">
        <v>6419</v>
      </c>
      <c r="M6" s="145">
        <v>45114</v>
      </c>
      <c r="N6" s="146">
        <v>5780</v>
      </c>
      <c r="O6" s="145">
        <f>I6+K6+M6</f>
        <v>118197</v>
      </c>
      <c r="P6" s="146">
        <f>J6+L6+N6</f>
        <v>15444</v>
      </c>
      <c r="Q6" s="147">
        <f t="shared" si="0"/>
        <v>102.27814569536424</v>
      </c>
      <c r="R6" s="148">
        <f t="shared" si="1"/>
        <v>7.653263403263403</v>
      </c>
      <c r="S6" s="145"/>
      <c r="T6" s="149">
        <f t="shared" si="2"/>
      </c>
      <c r="U6" s="145">
        <v>118197</v>
      </c>
      <c r="V6" s="146">
        <v>15444</v>
      </c>
      <c r="W6" s="151">
        <f t="shared" si="3"/>
        <v>7.653263403263403</v>
      </c>
      <c r="X6" s="44"/>
    </row>
    <row r="7" spans="1:24" s="20" customFormat="1" ht="15" customHeight="1" thickBot="1">
      <c r="A7" s="154">
        <v>3</v>
      </c>
      <c r="B7" s="157" t="s">
        <v>100</v>
      </c>
      <c r="C7" s="158">
        <v>39941</v>
      </c>
      <c r="D7" s="159" t="s">
        <v>2</v>
      </c>
      <c r="E7" s="175" t="s">
        <v>11</v>
      </c>
      <c r="F7" s="188">
        <v>80</v>
      </c>
      <c r="G7" s="160">
        <v>80</v>
      </c>
      <c r="H7" s="160">
        <v>2</v>
      </c>
      <c r="I7" s="161">
        <v>28715</v>
      </c>
      <c r="J7" s="152">
        <v>2643</v>
      </c>
      <c r="K7" s="161">
        <v>41212</v>
      </c>
      <c r="L7" s="152">
        <v>3779</v>
      </c>
      <c r="M7" s="161">
        <v>37318</v>
      </c>
      <c r="N7" s="152">
        <v>3442</v>
      </c>
      <c r="O7" s="161">
        <f>+M7+K7+I7</f>
        <v>107245</v>
      </c>
      <c r="P7" s="152">
        <f>+N7+L7+J7</f>
        <v>9864</v>
      </c>
      <c r="Q7" s="155">
        <f t="shared" si="0"/>
        <v>123.3</v>
      </c>
      <c r="R7" s="156">
        <f t="shared" si="1"/>
        <v>10.872364152473642</v>
      </c>
      <c r="S7" s="161">
        <v>256819</v>
      </c>
      <c r="T7" s="153">
        <f t="shared" si="2"/>
        <v>-0.5824101799321701</v>
      </c>
      <c r="U7" s="161">
        <v>485361</v>
      </c>
      <c r="V7" s="152">
        <v>46894</v>
      </c>
      <c r="W7" s="162">
        <f t="shared" si="3"/>
        <v>10.35017272998678</v>
      </c>
      <c r="X7" s="45"/>
    </row>
    <row r="8" spans="1:24" s="20" customFormat="1" ht="15" customHeight="1">
      <c r="A8" s="54">
        <v>4</v>
      </c>
      <c r="B8" s="163" t="s">
        <v>127</v>
      </c>
      <c r="C8" s="164">
        <v>39948</v>
      </c>
      <c r="D8" s="165" t="s">
        <v>2</v>
      </c>
      <c r="E8" s="189" t="s">
        <v>32</v>
      </c>
      <c r="F8" s="190">
        <v>46</v>
      </c>
      <c r="G8" s="166">
        <v>40</v>
      </c>
      <c r="H8" s="166">
        <v>1</v>
      </c>
      <c r="I8" s="167">
        <v>17092</v>
      </c>
      <c r="J8" s="168">
        <v>1465</v>
      </c>
      <c r="K8" s="167">
        <v>42817</v>
      </c>
      <c r="L8" s="168">
        <v>3451</v>
      </c>
      <c r="M8" s="167">
        <v>40483</v>
      </c>
      <c r="N8" s="168">
        <v>3133</v>
      </c>
      <c r="O8" s="167">
        <f>+M8+K8+I8</f>
        <v>100392</v>
      </c>
      <c r="P8" s="168">
        <f>+N8+L8+J8</f>
        <v>8049</v>
      </c>
      <c r="Q8" s="169">
        <f t="shared" si="0"/>
        <v>201.225</v>
      </c>
      <c r="R8" s="170">
        <f t="shared" si="1"/>
        <v>12.47260529258293</v>
      </c>
      <c r="S8" s="167"/>
      <c r="T8" s="171">
        <f t="shared" si="2"/>
      </c>
      <c r="U8" s="167">
        <v>100392</v>
      </c>
      <c r="V8" s="168">
        <v>8049</v>
      </c>
      <c r="W8" s="172">
        <f t="shared" si="3"/>
        <v>12.47260529258293</v>
      </c>
      <c r="X8" s="45"/>
    </row>
    <row r="9" spans="1:24" s="20" customFormat="1" ht="15" customHeight="1">
      <c r="A9" s="54">
        <v>5</v>
      </c>
      <c r="B9" s="150" t="s">
        <v>101</v>
      </c>
      <c r="C9" s="143">
        <v>39941</v>
      </c>
      <c r="D9" s="142" t="s">
        <v>26</v>
      </c>
      <c r="E9" s="173" t="s">
        <v>19</v>
      </c>
      <c r="F9" s="174">
        <v>79</v>
      </c>
      <c r="G9" s="144">
        <v>79</v>
      </c>
      <c r="H9" s="144">
        <v>2</v>
      </c>
      <c r="I9" s="145">
        <v>17760</v>
      </c>
      <c r="J9" s="146">
        <v>1868</v>
      </c>
      <c r="K9" s="145">
        <v>31496</v>
      </c>
      <c r="L9" s="146">
        <v>3252</v>
      </c>
      <c r="M9" s="145">
        <v>36523</v>
      </c>
      <c r="N9" s="146">
        <v>3690</v>
      </c>
      <c r="O9" s="145">
        <f>+I9+K9+M9</f>
        <v>85779</v>
      </c>
      <c r="P9" s="146">
        <f>+J9+L9+N9</f>
        <v>8810</v>
      </c>
      <c r="Q9" s="147">
        <f t="shared" si="0"/>
        <v>111.51898734177215</v>
      </c>
      <c r="R9" s="148">
        <f t="shared" si="1"/>
        <v>9.736549375709421</v>
      </c>
      <c r="S9" s="145">
        <v>198470</v>
      </c>
      <c r="T9" s="149">
        <f t="shared" si="2"/>
        <v>-0.567798659747065</v>
      </c>
      <c r="U9" s="145">
        <v>396423</v>
      </c>
      <c r="V9" s="146">
        <v>42665</v>
      </c>
      <c r="W9" s="151">
        <f t="shared" si="3"/>
        <v>9.291527012773937</v>
      </c>
      <c r="X9" s="45"/>
    </row>
    <row r="10" spans="1:24" s="20" customFormat="1" ht="15" customHeight="1">
      <c r="A10" s="54">
        <v>6</v>
      </c>
      <c r="B10" s="150" t="s">
        <v>128</v>
      </c>
      <c r="C10" s="143">
        <v>39948</v>
      </c>
      <c r="D10" s="142" t="s">
        <v>2</v>
      </c>
      <c r="E10" s="173" t="s">
        <v>30</v>
      </c>
      <c r="F10" s="174">
        <v>33</v>
      </c>
      <c r="G10" s="144">
        <v>33</v>
      </c>
      <c r="H10" s="144">
        <v>1</v>
      </c>
      <c r="I10" s="145">
        <v>16051</v>
      </c>
      <c r="J10" s="146">
        <v>1422</v>
      </c>
      <c r="K10" s="145">
        <v>36806</v>
      </c>
      <c r="L10" s="146">
        <v>3318</v>
      </c>
      <c r="M10" s="145">
        <v>26713</v>
      </c>
      <c r="N10" s="146">
        <v>2397</v>
      </c>
      <c r="O10" s="145">
        <f>+M10+K10+I10</f>
        <v>79570</v>
      </c>
      <c r="P10" s="146">
        <f>+N10+L10+J10</f>
        <v>7137</v>
      </c>
      <c r="Q10" s="147">
        <f t="shared" si="0"/>
        <v>216.27272727272728</v>
      </c>
      <c r="R10" s="148">
        <f t="shared" si="1"/>
        <v>11.14894213254869</v>
      </c>
      <c r="S10" s="145"/>
      <c r="T10" s="149">
        <f t="shared" si="2"/>
      </c>
      <c r="U10" s="145">
        <v>79570</v>
      </c>
      <c r="V10" s="146">
        <v>7137</v>
      </c>
      <c r="W10" s="151">
        <f t="shared" si="3"/>
        <v>11.14894213254869</v>
      </c>
      <c r="X10" s="45"/>
    </row>
    <row r="11" spans="1:24" s="20" customFormat="1" ht="15" customHeight="1">
      <c r="A11" s="54">
        <v>7</v>
      </c>
      <c r="B11" s="150" t="s">
        <v>86</v>
      </c>
      <c r="C11" s="143">
        <v>39934</v>
      </c>
      <c r="D11" s="142" t="s">
        <v>27</v>
      </c>
      <c r="E11" s="173" t="s">
        <v>28</v>
      </c>
      <c r="F11" s="174">
        <v>110</v>
      </c>
      <c r="G11" s="144">
        <v>110</v>
      </c>
      <c r="H11" s="144">
        <v>3</v>
      </c>
      <c r="I11" s="145">
        <v>16096.5</v>
      </c>
      <c r="J11" s="146">
        <v>1863</v>
      </c>
      <c r="K11" s="145">
        <v>28123.75</v>
      </c>
      <c r="L11" s="146">
        <v>3285</v>
      </c>
      <c r="M11" s="145">
        <v>22993</v>
      </c>
      <c r="N11" s="146">
        <v>2760</v>
      </c>
      <c r="O11" s="145">
        <f>I11+K11+M11</f>
        <v>67213.25</v>
      </c>
      <c r="P11" s="146">
        <f>J11+L11+N11</f>
        <v>7908</v>
      </c>
      <c r="Q11" s="147">
        <f t="shared" si="0"/>
        <v>71.89090909090909</v>
      </c>
      <c r="R11" s="148">
        <f t="shared" si="1"/>
        <v>8.499399342438037</v>
      </c>
      <c r="S11" s="145">
        <v>204114.75</v>
      </c>
      <c r="T11" s="149">
        <f t="shared" si="2"/>
        <v>-0.6707085107764138</v>
      </c>
      <c r="U11" s="145">
        <v>1197985.25</v>
      </c>
      <c r="V11" s="146">
        <v>124524</v>
      </c>
      <c r="W11" s="151">
        <f t="shared" si="3"/>
        <v>9.620516928463589</v>
      </c>
      <c r="X11" s="45"/>
    </row>
    <row r="12" spans="1:24" s="20" customFormat="1" ht="15" customHeight="1">
      <c r="A12" s="54">
        <v>8</v>
      </c>
      <c r="B12" s="150" t="s">
        <v>102</v>
      </c>
      <c r="C12" s="143">
        <v>39941</v>
      </c>
      <c r="D12" s="142" t="s">
        <v>103</v>
      </c>
      <c r="E12" s="173" t="s">
        <v>104</v>
      </c>
      <c r="F12" s="174">
        <v>104</v>
      </c>
      <c r="G12" s="144">
        <v>99</v>
      </c>
      <c r="H12" s="144">
        <v>2</v>
      </c>
      <c r="I12" s="145">
        <v>13705.3</v>
      </c>
      <c r="J12" s="146">
        <v>1592</v>
      </c>
      <c r="K12" s="145">
        <v>23074.3</v>
      </c>
      <c r="L12" s="146">
        <v>2683</v>
      </c>
      <c r="M12" s="145">
        <v>25866.8</v>
      </c>
      <c r="N12" s="146">
        <v>2925</v>
      </c>
      <c r="O12" s="145">
        <v>62646.3</v>
      </c>
      <c r="P12" s="146">
        <v>7200</v>
      </c>
      <c r="Q12" s="147">
        <f t="shared" si="0"/>
        <v>72.72727272727273</v>
      </c>
      <c r="R12" s="148">
        <f t="shared" si="1"/>
        <v>8.700875</v>
      </c>
      <c r="S12" s="145">
        <v>129339.8</v>
      </c>
      <c r="T12" s="149">
        <f t="shared" si="2"/>
        <v>-0.5156456094721037</v>
      </c>
      <c r="U12" s="145">
        <v>296525.3</v>
      </c>
      <c r="V12" s="146">
        <v>35262</v>
      </c>
      <c r="W12" s="151">
        <f t="shared" si="3"/>
        <v>8.409202540978956</v>
      </c>
      <c r="X12" s="45"/>
    </row>
    <row r="13" spans="1:24" s="20" customFormat="1" ht="15" customHeight="1">
      <c r="A13" s="54">
        <v>9</v>
      </c>
      <c r="B13" s="150" t="s">
        <v>80</v>
      </c>
      <c r="C13" s="143">
        <v>39927</v>
      </c>
      <c r="D13" s="142" t="s">
        <v>26</v>
      </c>
      <c r="E13" s="173" t="s">
        <v>19</v>
      </c>
      <c r="F13" s="174">
        <v>65</v>
      </c>
      <c r="G13" s="144">
        <v>30</v>
      </c>
      <c r="H13" s="144">
        <v>4</v>
      </c>
      <c r="I13" s="145">
        <v>5333</v>
      </c>
      <c r="J13" s="146">
        <v>730</v>
      </c>
      <c r="K13" s="145">
        <v>7978</v>
      </c>
      <c r="L13" s="146">
        <v>1108</v>
      </c>
      <c r="M13" s="145">
        <v>7777</v>
      </c>
      <c r="N13" s="146">
        <v>1101</v>
      </c>
      <c r="O13" s="145">
        <f>+I13+K13+M13</f>
        <v>21088</v>
      </c>
      <c r="P13" s="146">
        <f>+J13+L13+N13</f>
        <v>2939</v>
      </c>
      <c r="Q13" s="147">
        <f t="shared" si="0"/>
        <v>97.96666666666667</v>
      </c>
      <c r="R13" s="148">
        <f t="shared" si="1"/>
        <v>7.175229669955767</v>
      </c>
      <c r="S13" s="145">
        <v>136292</v>
      </c>
      <c r="T13" s="149">
        <f t="shared" si="2"/>
        <v>-0.845273383617527</v>
      </c>
      <c r="U13" s="145">
        <v>1348094</v>
      </c>
      <c r="V13" s="146">
        <v>134125</v>
      </c>
      <c r="W13" s="151">
        <f t="shared" si="3"/>
        <v>10.051027027027027</v>
      </c>
      <c r="X13" s="45"/>
    </row>
    <row r="14" spans="1:24" s="20" customFormat="1" ht="15" customHeight="1">
      <c r="A14" s="54">
        <v>10</v>
      </c>
      <c r="B14" s="150" t="s">
        <v>81</v>
      </c>
      <c r="C14" s="143">
        <v>39927</v>
      </c>
      <c r="D14" s="142" t="s">
        <v>2</v>
      </c>
      <c r="E14" s="173" t="s">
        <v>11</v>
      </c>
      <c r="F14" s="174">
        <v>80</v>
      </c>
      <c r="G14" s="144">
        <v>60</v>
      </c>
      <c r="H14" s="144">
        <v>4</v>
      </c>
      <c r="I14" s="145">
        <v>3327</v>
      </c>
      <c r="J14" s="146">
        <v>557</v>
      </c>
      <c r="K14" s="145">
        <v>6485</v>
      </c>
      <c r="L14" s="146">
        <v>1021</v>
      </c>
      <c r="M14" s="145">
        <v>7435</v>
      </c>
      <c r="N14" s="146">
        <v>1150</v>
      </c>
      <c r="O14" s="145">
        <f>+M14+K14+I14</f>
        <v>17247</v>
      </c>
      <c r="P14" s="146">
        <f>+N14+L14+J14</f>
        <v>2728</v>
      </c>
      <c r="Q14" s="147">
        <f t="shared" si="0"/>
        <v>45.46666666666667</v>
      </c>
      <c r="R14" s="148">
        <f t="shared" si="1"/>
        <v>6.322214076246334</v>
      </c>
      <c r="S14" s="145">
        <v>34867</v>
      </c>
      <c r="T14" s="149">
        <f t="shared" si="2"/>
        <v>-0.5053488972380761</v>
      </c>
      <c r="U14" s="145">
        <v>602638</v>
      </c>
      <c r="V14" s="146">
        <v>72304</v>
      </c>
      <c r="W14" s="151">
        <f t="shared" si="3"/>
        <v>8.334780924983404</v>
      </c>
      <c r="X14" s="45"/>
    </row>
    <row r="15" spans="1:24" s="20" customFormat="1" ht="15" customHeight="1">
      <c r="A15" s="54">
        <v>11</v>
      </c>
      <c r="B15" s="150" t="s">
        <v>87</v>
      </c>
      <c r="C15" s="143">
        <v>39745</v>
      </c>
      <c r="D15" s="142" t="s">
        <v>29</v>
      </c>
      <c r="E15" s="173" t="s">
        <v>129</v>
      </c>
      <c r="F15" s="174">
        <v>72</v>
      </c>
      <c r="G15" s="144">
        <v>37</v>
      </c>
      <c r="H15" s="144">
        <v>3</v>
      </c>
      <c r="I15" s="145">
        <v>6076</v>
      </c>
      <c r="J15" s="146">
        <v>859</v>
      </c>
      <c r="K15" s="145">
        <v>4321</v>
      </c>
      <c r="L15" s="146">
        <v>529</v>
      </c>
      <c r="M15" s="145">
        <v>4526</v>
      </c>
      <c r="N15" s="146">
        <v>555</v>
      </c>
      <c r="O15" s="145">
        <f>+I15+K15+M15</f>
        <v>14923</v>
      </c>
      <c r="P15" s="146">
        <f>+J15+L15+N15</f>
        <v>1943</v>
      </c>
      <c r="Q15" s="147">
        <f t="shared" si="0"/>
        <v>52.513513513513516</v>
      </c>
      <c r="R15" s="148">
        <f t="shared" si="1"/>
        <v>7.680391147709727</v>
      </c>
      <c r="S15" s="145">
        <v>49968</v>
      </c>
      <c r="T15" s="149">
        <f t="shared" si="2"/>
        <v>-0.7013488632724943</v>
      </c>
      <c r="U15" s="145">
        <v>1607897</v>
      </c>
      <c r="V15" s="146">
        <v>180531</v>
      </c>
      <c r="W15" s="151">
        <f t="shared" si="3"/>
        <v>8.906486974536229</v>
      </c>
      <c r="X15" s="45"/>
    </row>
    <row r="16" spans="1:24" s="20" customFormat="1" ht="15" customHeight="1">
      <c r="A16" s="54">
        <v>12</v>
      </c>
      <c r="B16" s="150" t="s">
        <v>65</v>
      </c>
      <c r="C16" s="143">
        <v>39913</v>
      </c>
      <c r="D16" s="142" t="s">
        <v>26</v>
      </c>
      <c r="E16" s="173" t="s">
        <v>19</v>
      </c>
      <c r="F16" s="174">
        <v>102</v>
      </c>
      <c r="G16" s="144">
        <v>41</v>
      </c>
      <c r="H16" s="144">
        <v>6</v>
      </c>
      <c r="I16" s="145">
        <v>3609</v>
      </c>
      <c r="J16" s="146">
        <v>741</v>
      </c>
      <c r="K16" s="145">
        <v>5688</v>
      </c>
      <c r="L16" s="146">
        <v>1045</v>
      </c>
      <c r="M16" s="145">
        <v>5409</v>
      </c>
      <c r="N16" s="146">
        <v>1013</v>
      </c>
      <c r="O16" s="145">
        <f>+I16+K16+M16</f>
        <v>14706</v>
      </c>
      <c r="P16" s="146">
        <f>+J16+L16+N16</f>
        <v>2799</v>
      </c>
      <c r="Q16" s="147">
        <f t="shared" si="0"/>
        <v>68.26829268292683</v>
      </c>
      <c r="R16" s="148">
        <f t="shared" si="1"/>
        <v>5.254019292604502</v>
      </c>
      <c r="S16" s="145">
        <v>66911</v>
      </c>
      <c r="T16" s="149">
        <f t="shared" si="2"/>
        <v>-0.7802155101552809</v>
      </c>
      <c r="U16" s="145">
        <v>2721048</v>
      </c>
      <c r="V16" s="146">
        <v>313954</v>
      </c>
      <c r="W16" s="151">
        <f t="shared" si="3"/>
        <v>8.667027653732712</v>
      </c>
      <c r="X16" s="45"/>
    </row>
    <row r="17" spans="1:24" s="20" customFormat="1" ht="15" customHeight="1">
      <c r="A17" s="54">
        <v>13</v>
      </c>
      <c r="B17" s="150" t="s">
        <v>105</v>
      </c>
      <c r="C17" s="143">
        <v>39941</v>
      </c>
      <c r="D17" s="142" t="s">
        <v>34</v>
      </c>
      <c r="E17" s="173" t="s">
        <v>64</v>
      </c>
      <c r="F17" s="174">
        <v>48</v>
      </c>
      <c r="G17" s="144">
        <v>48</v>
      </c>
      <c r="H17" s="144">
        <v>2</v>
      </c>
      <c r="I17" s="145">
        <v>3269.5</v>
      </c>
      <c r="J17" s="146">
        <v>375</v>
      </c>
      <c r="K17" s="145">
        <v>5336</v>
      </c>
      <c r="L17" s="146">
        <v>596</v>
      </c>
      <c r="M17" s="145">
        <v>5933.5</v>
      </c>
      <c r="N17" s="146">
        <v>653</v>
      </c>
      <c r="O17" s="145">
        <f>I17+K17+M17</f>
        <v>14539</v>
      </c>
      <c r="P17" s="146">
        <f>J17+L17+N17</f>
        <v>1624</v>
      </c>
      <c r="Q17" s="147">
        <f t="shared" si="0"/>
        <v>33.833333333333336</v>
      </c>
      <c r="R17" s="148">
        <f t="shared" si="1"/>
        <v>8.952586206896552</v>
      </c>
      <c r="S17" s="145">
        <v>40344.75</v>
      </c>
      <c r="T17" s="149">
        <f t="shared" si="2"/>
        <v>-0.6396309309141833</v>
      </c>
      <c r="U17" s="145">
        <v>82576</v>
      </c>
      <c r="V17" s="146">
        <v>9014</v>
      </c>
      <c r="W17" s="151">
        <f t="shared" si="3"/>
        <v>9.160860883070779</v>
      </c>
      <c r="X17" s="45"/>
    </row>
    <row r="18" spans="1:24" s="20" customFormat="1" ht="15" customHeight="1">
      <c r="A18" s="54">
        <v>14</v>
      </c>
      <c r="B18" s="150" t="s">
        <v>88</v>
      </c>
      <c r="C18" s="143">
        <v>39934</v>
      </c>
      <c r="D18" s="142" t="s">
        <v>34</v>
      </c>
      <c r="E18" s="173" t="s">
        <v>109</v>
      </c>
      <c r="F18" s="174">
        <v>125</v>
      </c>
      <c r="G18" s="144">
        <v>84</v>
      </c>
      <c r="H18" s="144">
        <v>3</v>
      </c>
      <c r="I18" s="145">
        <v>3115</v>
      </c>
      <c r="J18" s="146">
        <v>566</v>
      </c>
      <c r="K18" s="145">
        <v>4079.5</v>
      </c>
      <c r="L18" s="146">
        <v>721</v>
      </c>
      <c r="M18" s="145">
        <v>5030.5</v>
      </c>
      <c r="N18" s="146">
        <v>904</v>
      </c>
      <c r="O18" s="145">
        <f>SUM(I18+K18+M18)</f>
        <v>12225</v>
      </c>
      <c r="P18" s="146">
        <f>SUM(J18+L18+N18)</f>
        <v>2191</v>
      </c>
      <c r="Q18" s="147">
        <f t="shared" si="0"/>
        <v>26.083333333333332</v>
      </c>
      <c r="R18" s="148">
        <f t="shared" si="1"/>
        <v>5.579643998174349</v>
      </c>
      <c r="S18" s="145">
        <v>24893</v>
      </c>
      <c r="T18" s="149">
        <f t="shared" si="2"/>
        <v>-0.5088980837986583</v>
      </c>
      <c r="U18" s="145">
        <v>168823.75</v>
      </c>
      <c r="V18" s="146">
        <v>24068</v>
      </c>
      <c r="W18" s="151">
        <f t="shared" si="3"/>
        <v>7.014448645504404</v>
      </c>
      <c r="X18" s="45"/>
    </row>
    <row r="19" spans="1:24" s="20" customFormat="1" ht="15" customHeight="1">
      <c r="A19" s="54">
        <v>15</v>
      </c>
      <c r="B19" s="150" t="s">
        <v>106</v>
      </c>
      <c r="C19" s="143">
        <v>39941</v>
      </c>
      <c r="D19" s="142" t="s">
        <v>107</v>
      </c>
      <c r="E19" s="173" t="s">
        <v>108</v>
      </c>
      <c r="F19" s="174">
        <v>10</v>
      </c>
      <c r="G19" s="144">
        <v>9</v>
      </c>
      <c r="H19" s="144">
        <v>2</v>
      </c>
      <c r="I19" s="145">
        <v>2623.5</v>
      </c>
      <c r="J19" s="146">
        <v>197</v>
      </c>
      <c r="K19" s="145">
        <v>3062.5</v>
      </c>
      <c r="L19" s="146">
        <v>236</v>
      </c>
      <c r="M19" s="145">
        <v>2493.5</v>
      </c>
      <c r="N19" s="146">
        <v>185</v>
      </c>
      <c r="O19" s="145">
        <f aca="true" t="shared" si="4" ref="O19:P21">I19+K19+M19</f>
        <v>8179.5</v>
      </c>
      <c r="P19" s="146">
        <f t="shared" si="4"/>
        <v>618</v>
      </c>
      <c r="Q19" s="147">
        <f t="shared" si="0"/>
        <v>68.66666666666667</v>
      </c>
      <c r="R19" s="148">
        <f t="shared" si="1"/>
        <v>13.235436893203884</v>
      </c>
      <c r="S19" s="145">
        <v>26167</v>
      </c>
      <c r="T19" s="149">
        <f t="shared" si="2"/>
        <v>-0.6874116253296136</v>
      </c>
      <c r="U19" s="145">
        <v>73627</v>
      </c>
      <c r="V19" s="146">
        <v>6481</v>
      </c>
      <c r="W19" s="151">
        <f t="shared" si="3"/>
        <v>11.360438203980868</v>
      </c>
      <c r="X19" s="45"/>
    </row>
    <row r="20" spans="1:24" s="20" customFormat="1" ht="15" customHeight="1">
      <c r="A20" s="54">
        <v>16</v>
      </c>
      <c r="B20" s="150" t="s">
        <v>112</v>
      </c>
      <c r="C20" s="143">
        <v>39941</v>
      </c>
      <c r="D20" s="142" t="s">
        <v>27</v>
      </c>
      <c r="E20" s="173" t="s">
        <v>113</v>
      </c>
      <c r="F20" s="174">
        <v>26</v>
      </c>
      <c r="G20" s="144">
        <v>24</v>
      </c>
      <c r="H20" s="144">
        <v>2</v>
      </c>
      <c r="I20" s="145">
        <v>1763</v>
      </c>
      <c r="J20" s="146">
        <v>204</v>
      </c>
      <c r="K20" s="145">
        <v>3029.5</v>
      </c>
      <c r="L20" s="146">
        <v>331</v>
      </c>
      <c r="M20" s="145">
        <v>2836</v>
      </c>
      <c r="N20" s="146">
        <v>314</v>
      </c>
      <c r="O20" s="145">
        <f t="shared" si="4"/>
        <v>7628.5</v>
      </c>
      <c r="P20" s="146">
        <f t="shared" si="4"/>
        <v>849</v>
      </c>
      <c r="Q20" s="147">
        <f t="shared" si="0"/>
        <v>35.375</v>
      </c>
      <c r="R20" s="148">
        <f t="shared" si="1"/>
        <v>8.98527679623086</v>
      </c>
      <c r="S20" s="145">
        <v>20527.75</v>
      </c>
      <c r="T20" s="149">
        <f t="shared" si="2"/>
        <v>-0.6283810938851068</v>
      </c>
      <c r="U20" s="145">
        <v>44111.25</v>
      </c>
      <c r="V20" s="146">
        <v>5344</v>
      </c>
      <c r="W20" s="151">
        <f t="shared" si="3"/>
        <v>8.254350673652695</v>
      </c>
      <c r="X20" s="45"/>
    </row>
    <row r="21" spans="1:24" s="20" customFormat="1" ht="15" customHeight="1">
      <c r="A21" s="54">
        <v>17</v>
      </c>
      <c r="B21" s="150" t="s">
        <v>77</v>
      </c>
      <c r="C21" s="143">
        <v>39920</v>
      </c>
      <c r="D21" s="142" t="s">
        <v>27</v>
      </c>
      <c r="E21" s="173" t="s">
        <v>78</v>
      </c>
      <c r="F21" s="174">
        <v>43</v>
      </c>
      <c r="G21" s="144">
        <v>35</v>
      </c>
      <c r="H21" s="144">
        <v>5</v>
      </c>
      <c r="I21" s="145">
        <v>3309.5</v>
      </c>
      <c r="J21" s="146">
        <v>592</v>
      </c>
      <c r="K21" s="145">
        <v>1988</v>
      </c>
      <c r="L21" s="146">
        <v>416</v>
      </c>
      <c r="M21" s="145">
        <v>1876</v>
      </c>
      <c r="N21" s="146">
        <v>365</v>
      </c>
      <c r="O21" s="145">
        <f t="shared" si="4"/>
        <v>7173.5</v>
      </c>
      <c r="P21" s="146">
        <f t="shared" si="4"/>
        <v>1373</v>
      </c>
      <c r="Q21" s="147">
        <f t="shared" si="0"/>
        <v>39.22857142857143</v>
      </c>
      <c r="R21" s="148">
        <f t="shared" si="1"/>
        <v>5.224690458849235</v>
      </c>
      <c r="S21" s="145">
        <v>10860</v>
      </c>
      <c r="T21" s="149">
        <f t="shared" si="2"/>
        <v>-0.3394567219152855</v>
      </c>
      <c r="U21" s="145">
        <v>187322.5</v>
      </c>
      <c r="V21" s="146">
        <v>27543</v>
      </c>
      <c r="W21" s="151">
        <f t="shared" si="3"/>
        <v>6.801092836655411</v>
      </c>
      <c r="X21" s="45"/>
    </row>
    <row r="22" spans="1:24" s="20" customFormat="1" ht="15" customHeight="1">
      <c r="A22" s="2">
        <v>18</v>
      </c>
      <c r="B22" s="150" t="s">
        <v>82</v>
      </c>
      <c r="C22" s="143">
        <v>39927</v>
      </c>
      <c r="D22" s="142" t="s">
        <v>2</v>
      </c>
      <c r="E22" s="173" t="s">
        <v>30</v>
      </c>
      <c r="F22" s="174">
        <v>48</v>
      </c>
      <c r="G22" s="144">
        <v>24</v>
      </c>
      <c r="H22" s="144">
        <v>4</v>
      </c>
      <c r="I22" s="145">
        <v>1343</v>
      </c>
      <c r="J22" s="146">
        <v>214</v>
      </c>
      <c r="K22" s="145">
        <v>2818</v>
      </c>
      <c r="L22" s="146">
        <v>396</v>
      </c>
      <c r="M22" s="145">
        <v>2111</v>
      </c>
      <c r="N22" s="146">
        <v>300</v>
      </c>
      <c r="O22" s="145">
        <f>+M22+K22+I22</f>
        <v>6272</v>
      </c>
      <c r="P22" s="146">
        <f>+N22+L22+J22</f>
        <v>910</v>
      </c>
      <c r="Q22" s="147">
        <f t="shared" si="0"/>
        <v>37.916666666666664</v>
      </c>
      <c r="R22" s="148">
        <f t="shared" si="1"/>
        <v>6.892307692307693</v>
      </c>
      <c r="S22" s="145">
        <v>13267</v>
      </c>
      <c r="T22" s="149">
        <f t="shared" si="2"/>
        <v>-0.5272480590939926</v>
      </c>
      <c r="U22" s="145">
        <v>199359</v>
      </c>
      <c r="V22" s="146">
        <v>20326</v>
      </c>
      <c r="W22" s="151">
        <f t="shared" si="3"/>
        <v>9.808078323329726</v>
      </c>
      <c r="X22" s="45"/>
    </row>
    <row r="23" spans="1:24" s="20" customFormat="1" ht="15" customHeight="1">
      <c r="A23" s="2">
        <v>19</v>
      </c>
      <c r="B23" s="150" t="s">
        <v>139</v>
      </c>
      <c r="C23" s="143">
        <v>39913</v>
      </c>
      <c r="D23" s="142" t="s">
        <v>2</v>
      </c>
      <c r="E23" s="173" t="s">
        <v>11</v>
      </c>
      <c r="F23" s="174">
        <v>95</v>
      </c>
      <c r="G23" s="144">
        <v>18</v>
      </c>
      <c r="H23" s="144">
        <v>6</v>
      </c>
      <c r="I23" s="145">
        <v>878</v>
      </c>
      <c r="J23" s="146">
        <v>125</v>
      </c>
      <c r="K23" s="145">
        <v>2985</v>
      </c>
      <c r="L23" s="146">
        <v>326</v>
      </c>
      <c r="M23" s="145">
        <v>2157</v>
      </c>
      <c r="N23" s="146">
        <v>231</v>
      </c>
      <c r="O23" s="145">
        <f>+M23+K23+I23</f>
        <v>6020</v>
      </c>
      <c r="P23" s="146">
        <f>+N23+L23+J23</f>
        <v>682</v>
      </c>
      <c r="Q23" s="147">
        <f t="shared" si="0"/>
        <v>37.888888888888886</v>
      </c>
      <c r="R23" s="148">
        <f t="shared" si="1"/>
        <v>8.826979472140762</v>
      </c>
      <c r="S23" s="145">
        <v>34714</v>
      </c>
      <c r="T23" s="149">
        <f t="shared" si="2"/>
        <v>-0.8265829348389698</v>
      </c>
      <c r="U23" s="145">
        <v>1428338</v>
      </c>
      <c r="V23" s="146">
        <v>144899</v>
      </c>
      <c r="W23" s="151">
        <f t="shared" si="3"/>
        <v>9.85747313646057</v>
      </c>
      <c r="X23" s="45"/>
    </row>
    <row r="24" spans="1:24" s="20" customFormat="1" ht="15" customHeight="1">
      <c r="A24" s="54">
        <v>20</v>
      </c>
      <c r="B24" s="150" t="s">
        <v>41</v>
      </c>
      <c r="C24" s="143">
        <v>39884</v>
      </c>
      <c r="D24" s="142" t="s">
        <v>29</v>
      </c>
      <c r="E24" s="173" t="s">
        <v>42</v>
      </c>
      <c r="F24" s="174">
        <v>355</v>
      </c>
      <c r="G24" s="144">
        <v>34</v>
      </c>
      <c r="H24" s="144">
        <v>10</v>
      </c>
      <c r="I24" s="145">
        <v>1180</v>
      </c>
      <c r="J24" s="146">
        <v>176</v>
      </c>
      <c r="K24" s="145">
        <v>2016</v>
      </c>
      <c r="L24" s="146">
        <v>296</v>
      </c>
      <c r="M24" s="145">
        <v>2507</v>
      </c>
      <c r="N24" s="146">
        <v>364</v>
      </c>
      <c r="O24" s="145">
        <f>+I24+K24+M24</f>
        <v>5703</v>
      </c>
      <c r="P24" s="146">
        <f>+J24+L24+N24</f>
        <v>836</v>
      </c>
      <c r="Q24" s="147">
        <f t="shared" si="0"/>
        <v>24.58823529411765</v>
      </c>
      <c r="R24" s="148">
        <f t="shared" si="1"/>
        <v>6.82177033492823</v>
      </c>
      <c r="S24" s="145">
        <v>17688</v>
      </c>
      <c r="T24" s="149">
        <f t="shared" si="2"/>
        <v>-0.6775780189959294</v>
      </c>
      <c r="U24" s="145">
        <v>19024574</v>
      </c>
      <c r="V24" s="146">
        <v>2488190</v>
      </c>
      <c r="W24" s="151">
        <f t="shared" si="3"/>
        <v>7.645949063375386</v>
      </c>
      <c r="X24" s="45"/>
    </row>
    <row r="25" spans="1:24" s="20" customFormat="1" ht="15" customHeight="1">
      <c r="A25" s="54">
        <v>21</v>
      </c>
      <c r="B25" s="150" t="s">
        <v>55</v>
      </c>
      <c r="C25" s="143">
        <v>39906</v>
      </c>
      <c r="D25" s="142" t="s">
        <v>2</v>
      </c>
      <c r="E25" s="173" t="s">
        <v>32</v>
      </c>
      <c r="F25" s="174">
        <v>96</v>
      </c>
      <c r="G25" s="144">
        <v>28</v>
      </c>
      <c r="H25" s="144">
        <v>7</v>
      </c>
      <c r="I25" s="145">
        <v>1219</v>
      </c>
      <c r="J25" s="146">
        <v>223</v>
      </c>
      <c r="K25" s="145">
        <v>2245</v>
      </c>
      <c r="L25" s="146">
        <v>380</v>
      </c>
      <c r="M25" s="145">
        <v>2098</v>
      </c>
      <c r="N25" s="146">
        <v>348</v>
      </c>
      <c r="O25" s="145">
        <f>+M25+K25+I25</f>
        <v>5562</v>
      </c>
      <c r="P25" s="146">
        <f>+N25+L25+J25</f>
        <v>951</v>
      </c>
      <c r="Q25" s="147">
        <f t="shared" si="0"/>
        <v>33.964285714285715</v>
      </c>
      <c r="R25" s="148">
        <f t="shared" si="1"/>
        <v>5.848580441640379</v>
      </c>
      <c r="S25" s="145">
        <v>29647</v>
      </c>
      <c r="T25" s="149">
        <f t="shared" si="2"/>
        <v>-0.812392484905724</v>
      </c>
      <c r="U25" s="145">
        <v>3153949</v>
      </c>
      <c r="V25" s="146">
        <v>376414</v>
      </c>
      <c r="W25" s="151">
        <f t="shared" si="3"/>
        <v>8.378936490141175</v>
      </c>
      <c r="X25" s="45"/>
    </row>
    <row r="26" spans="1:24" s="20" customFormat="1" ht="15" customHeight="1">
      <c r="A26" s="54">
        <v>22</v>
      </c>
      <c r="B26" s="150" t="s">
        <v>73</v>
      </c>
      <c r="C26" s="143">
        <v>39920</v>
      </c>
      <c r="D26" s="142" t="s">
        <v>29</v>
      </c>
      <c r="E26" s="173" t="s">
        <v>74</v>
      </c>
      <c r="F26" s="174">
        <v>132</v>
      </c>
      <c r="G26" s="144">
        <v>26</v>
      </c>
      <c r="H26" s="144">
        <v>5</v>
      </c>
      <c r="I26" s="145">
        <v>1446</v>
      </c>
      <c r="J26" s="146">
        <v>232</v>
      </c>
      <c r="K26" s="145">
        <v>1783</v>
      </c>
      <c r="L26" s="146">
        <v>275</v>
      </c>
      <c r="M26" s="145">
        <v>2228</v>
      </c>
      <c r="N26" s="146">
        <v>337</v>
      </c>
      <c r="O26" s="145">
        <f>+I26+K26+M26</f>
        <v>5457</v>
      </c>
      <c r="P26" s="146">
        <f>+J26+L26+N26</f>
        <v>844</v>
      </c>
      <c r="Q26" s="147">
        <f t="shared" si="0"/>
        <v>32.46153846153846</v>
      </c>
      <c r="R26" s="148">
        <f t="shared" si="1"/>
        <v>6.4656398104265405</v>
      </c>
      <c r="S26" s="145">
        <v>24873</v>
      </c>
      <c r="T26" s="149">
        <f t="shared" si="2"/>
        <v>-0.7806054758171511</v>
      </c>
      <c r="U26" s="145">
        <v>871792</v>
      </c>
      <c r="V26" s="146">
        <v>108938</v>
      </c>
      <c r="W26" s="151">
        <f t="shared" si="3"/>
        <v>8.002643705594007</v>
      </c>
      <c r="X26" s="45"/>
    </row>
    <row r="27" spans="1:24" s="20" customFormat="1" ht="15" customHeight="1">
      <c r="A27" s="54">
        <v>23</v>
      </c>
      <c r="B27" s="150" t="s">
        <v>115</v>
      </c>
      <c r="C27" s="143">
        <v>39926</v>
      </c>
      <c r="D27" s="142" t="s">
        <v>27</v>
      </c>
      <c r="E27" s="173" t="s">
        <v>83</v>
      </c>
      <c r="F27" s="174">
        <v>40</v>
      </c>
      <c r="G27" s="144">
        <v>28</v>
      </c>
      <c r="H27" s="144">
        <v>4</v>
      </c>
      <c r="I27" s="145">
        <v>1713</v>
      </c>
      <c r="J27" s="146">
        <v>318</v>
      </c>
      <c r="K27" s="145">
        <v>1513</v>
      </c>
      <c r="L27" s="146">
        <v>251</v>
      </c>
      <c r="M27" s="145">
        <v>1589</v>
      </c>
      <c r="N27" s="146">
        <v>251</v>
      </c>
      <c r="O27" s="145">
        <f aca="true" t="shared" si="5" ref="O27:P29">I27+K27+M27</f>
        <v>4815</v>
      </c>
      <c r="P27" s="146">
        <f t="shared" si="5"/>
        <v>820</v>
      </c>
      <c r="Q27" s="147">
        <f t="shared" si="0"/>
        <v>29.285714285714285</v>
      </c>
      <c r="R27" s="148">
        <f t="shared" si="1"/>
        <v>5.871951219512195</v>
      </c>
      <c r="S27" s="145">
        <v>8975</v>
      </c>
      <c r="T27" s="149">
        <f t="shared" si="2"/>
        <v>-0.46350974930362115</v>
      </c>
      <c r="U27" s="145">
        <v>144776</v>
      </c>
      <c r="V27" s="146">
        <v>16929</v>
      </c>
      <c r="W27" s="151">
        <f t="shared" si="3"/>
        <v>8.551952271250517</v>
      </c>
      <c r="X27" s="45"/>
    </row>
    <row r="28" spans="1:24" s="20" customFormat="1" ht="15" customHeight="1">
      <c r="A28" s="54">
        <v>24</v>
      </c>
      <c r="B28" s="150" t="s">
        <v>98</v>
      </c>
      <c r="C28" s="143">
        <v>39934</v>
      </c>
      <c r="D28" s="142" t="s">
        <v>99</v>
      </c>
      <c r="E28" s="173" t="s">
        <v>114</v>
      </c>
      <c r="F28" s="174">
        <v>41</v>
      </c>
      <c r="G28" s="144">
        <v>22</v>
      </c>
      <c r="H28" s="144">
        <v>3</v>
      </c>
      <c r="I28" s="145">
        <v>1157</v>
      </c>
      <c r="J28" s="146">
        <v>230</v>
      </c>
      <c r="K28" s="145">
        <v>1675</v>
      </c>
      <c r="L28" s="146">
        <v>316</v>
      </c>
      <c r="M28" s="145">
        <v>1934</v>
      </c>
      <c r="N28" s="146">
        <v>371</v>
      </c>
      <c r="O28" s="145">
        <f t="shared" si="5"/>
        <v>4766</v>
      </c>
      <c r="P28" s="146">
        <f t="shared" si="5"/>
        <v>917</v>
      </c>
      <c r="Q28" s="147">
        <f t="shared" si="0"/>
        <v>41.68181818181818</v>
      </c>
      <c r="R28" s="148">
        <f t="shared" si="1"/>
        <v>5.1973827699018535</v>
      </c>
      <c r="S28" s="145">
        <v>11751</v>
      </c>
      <c r="T28" s="149">
        <f t="shared" si="2"/>
        <v>-0.5944174963832866</v>
      </c>
      <c r="U28" s="145">
        <v>78018.75</v>
      </c>
      <c r="V28" s="146">
        <v>12342</v>
      </c>
      <c r="W28" s="151">
        <f t="shared" si="3"/>
        <v>6.32140252795333</v>
      </c>
      <c r="X28" s="45"/>
    </row>
    <row r="29" spans="1:24" s="20" customFormat="1" ht="15" customHeight="1">
      <c r="A29" s="54">
        <v>25</v>
      </c>
      <c r="B29" s="150" t="s">
        <v>110</v>
      </c>
      <c r="C29" s="143">
        <v>39927</v>
      </c>
      <c r="D29" s="142" t="s">
        <v>107</v>
      </c>
      <c r="E29" s="173" t="s">
        <v>111</v>
      </c>
      <c r="F29" s="174">
        <v>62</v>
      </c>
      <c r="G29" s="144">
        <v>25</v>
      </c>
      <c r="H29" s="144">
        <v>4</v>
      </c>
      <c r="I29" s="145">
        <v>1016.5</v>
      </c>
      <c r="J29" s="146">
        <v>154</v>
      </c>
      <c r="K29" s="145">
        <v>1762</v>
      </c>
      <c r="L29" s="146">
        <v>258</v>
      </c>
      <c r="M29" s="145">
        <v>1804</v>
      </c>
      <c r="N29" s="146">
        <v>260</v>
      </c>
      <c r="O29" s="145">
        <f t="shared" si="5"/>
        <v>4582.5</v>
      </c>
      <c r="P29" s="146">
        <f t="shared" si="5"/>
        <v>672</v>
      </c>
      <c r="Q29" s="147">
        <f t="shared" si="0"/>
        <v>26.88</v>
      </c>
      <c r="R29" s="148">
        <f t="shared" si="1"/>
        <v>6.819196428571429</v>
      </c>
      <c r="S29" s="145">
        <v>21160</v>
      </c>
      <c r="T29" s="149">
        <f t="shared" si="2"/>
        <v>-0.7834357277882797</v>
      </c>
      <c r="U29" s="145">
        <v>288798.75</v>
      </c>
      <c r="V29" s="146">
        <v>38376</v>
      </c>
      <c r="W29" s="151">
        <f t="shared" si="3"/>
        <v>7.525504221388368</v>
      </c>
      <c r="X29" s="45"/>
    </row>
    <row r="30" spans="1:24" s="20" customFormat="1" ht="15" customHeight="1">
      <c r="A30" s="54">
        <v>26</v>
      </c>
      <c r="B30" s="150" t="s">
        <v>91</v>
      </c>
      <c r="C30" s="143">
        <v>39934</v>
      </c>
      <c r="D30" s="142" t="s">
        <v>34</v>
      </c>
      <c r="E30" s="173" t="s">
        <v>92</v>
      </c>
      <c r="F30" s="174">
        <v>31</v>
      </c>
      <c r="G30" s="144">
        <v>29</v>
      </c>
      <c r="H30" s="144">
        <v>3</v>
      </c>
      <c r="I30" s="145">
        <v>848</v>
      </c>
      <c r="J30" s="146">
        <v>151</v>
      </c>
      <c r="K30" s="145">
        <v>1204.5</v>
      </c>
      <c r="L30" s="146">
        <v>209</v>
      </c>
      <c r="M30" s="145">
        <v>1490</v>
      </c>
      <c r="N30" s="146">
        <v>248</v>
      </c>
      <c r="O30" s="145">
        <f>SUM(I30+K30+M30)</f>
        <v>3542.5</v>
      </c>
      <c r="P30" s="146">
        <f>SUM(J30+L30+N30)</f>
        <v>608</v>
      </c>
      <c r="Q30" s="147">
        <f t="shared" si="0"/>
        <v>20.96551724137931</v>
      </c>
      <c r="R30" s="148">
        <f t="shared" si="1"/>
        <v>5.826480263157895</v>
      </c>
      <c r="S30" s="145">
        <v>7960</v>
      </c>
      <c r="T30" s="149">
        <f t="shared" si="2"/>
        <v>-0.554962311557789</v>
      </c>
      <c r="U30" s="145">
        <v>46993</v>
      </c>
      <c r="V30" s="146">
        <v>7353</v>
      </c>
      <c r="W30" s="151">
        <f t="shared" si="3"/>
        <v>6.390996872025024</v>
      </c>
      <c r="X30" s="45"/>
    </row>
    <row r="31" spans="1:24" s="20" customFormat="1" ht="15" customHeight="1">
      <c r="A31" s="2">
        <v>27</v>
      </c>
      <c r="B31" s="150" t="s">
        <v>75</v>
      </c>
      <c r="C31" s="143">
        <v>39920</v>
      </c>
      <c r="D31" s="142" t="s">
        <v>26</v>
      </c>
      <c r="E31" s="173" t="s">
        <v>43</v>
      </c>
      <c r="F31" s="174">
        <v>67</v>
      </c>
      <c r="G31" s="144">
        <v>13</v>
      </c>
      <c r="H31" s="144">
        <v>5</v>
      </c>
      <c r="I31" s="145">
        <v>814</v>
      </c>
      <c r="J31" s="146">
        <v>224</v>
      </c>
      <c r="K31" s="145">
        <v>1435</v>
      </c>
      <c r="L31" s="146">
        <v>331</v>
      </c>
      <c r="M31" s="145">
        <v>1289</v>
      </c>
      <c r="N31" s="146">
        <v>339</v>
      </c>
      <c r="O31" s="145">
        <f>+I31+K31+M31</f>
        <v>3538</v>
      </c>
      <c r="P31" s="146">
        <f>+J31+L31+N31</f>
        <v>894</v>
      </c>
      <c r="Q31" s="147">
        <f t="shared" si="0"/>
        <v>68.76923076923077</v>
      </c>
      <c r="R31" s="148">
        <f t="shared" si="1"/>
        <v>3.9574944071588365</v>
      </c>
      <c r="S31" s="145">
        <v>4528</v>
      </c>
      <c r="T31" s="149">
        <f t="shared" si="2"/>
        <v>-0.21863957597173145</v>
      </c>
      <c r="U31" s="145">
        <v>469516</v>
      </c>
      <c r="V31" s="146">
        <v>48596</v>
      </c>
      <c r="W31" s="151">
        <f t="shared" si="3"/>
        <v>9.661618240184378</v>
      </c>
      <c r="X31" s="45"/>
    </row>
    <row r="32" spans="1:24" s="20" customFormat="1" ht="15" customHeight="1">
      <c r="A32" s="2">
        <v>28</v>
      </c>
      <c r="B32" s="150" t="s">
        <v>62</v>
      </c>
      <c r="C32" s="143">
        <v>39906</v>
      </c>
      <c r="D32" s="142" t="s">
        <v>27</v>
      </c>
      <c r="E32" s="173" t="s">
        <v>63</v>
      </c>
      <c r="F32" s="174">
        <v>20</v>
      </c>
      <c r="G32" s="144">
        <v>13</v>
      </c>
      <c r="H32" s="144">
        <v>7</v>
      </c>
      <c r="I32" s="145">
        <v>478.5</v>
      </c>
      <c r="J32" s="146">
        <v>96</v>
      </c>
      <c r="K32" s="145">
        <v>1194</v>
      </c>
      <c r="L32" s="146">
        <v>187</v>
      </c>
      <c r="M32" s="145">
        <v>906</v>
      </c>
      <c r="N32" s="146">
        <v>168</v>
      </c>
      <c r="O32" s="145">
        <f aca="true" t="shared" si="6" ref="O32:P34">I32+K32+M32</f>
        <v>2578.5</v>
      </c>
      <c r="P32" s="146">
        <f t="shared" si="6"/>
        <v>451</v>
      </c>
      <c r="Q32" s="147">
        <f t="shared" si="0"/>
        <v>34.69230769230769</v>
      </c>
      <c r="R32" s="148">
        <f t="shared" si="1"/>
        <v>5.71729490022173</v>
      </c>
      <c r="S32" s="145">
        <v>5080.5</v>
      </c>
      <c r="T32" s="149">
        <f t="shared" si="2"/>
        <v>-0.4924712134632418</v>
      </c>
      <c r="U32" s="145">
        <v>123147.5</v>
      </c>
      <c r="V32" s="146">
        <v>17012</v>
      </c>
      <c r="W32" s="151">
        <f t="shared" si="3"/>
        <v>7.238860804138255</v>
      </c>
      <c r="X32" s="45"/>
    </row>
    <row r="33" spans="1:24" s="20" customFormat="1" ht="15" customHeight="1" thickBot="1">
      <c r="A33" s="154">
        <v>29</v>
      </c>
      <c r="B33" s="150" t="s">
        <v>89</v>
      </c>
      <c r="C33" s="143">
        <v>39934</v>
      </c>
      <c r="D33" s="142" t="s">
        <v>27</v>
      </c>
      <c r="E33" s="173" t="s">
        <v>90</v>
      </c>
      <c r="F33" s="174">
        <v>10</v>
      </c>
      <c r="G33" s="144">
        <v>9</v>
      </c>
      <c r="H33" s="144">
        <v>3</v>
      </c>
      <c r="I33" s="145">
        <v>529</v>
      </c>
      <c r="J33" s="146">
        <v>95</v>
      </c>
      <c r="K33" s="145">
        <v>898.5</v>
      </c>
      <c r="L33" s="146">
        <v>153</v>
      </c>
      <c r="M33" s="145">
        <v>782.5</v>
      </c>
      <c r="N33" s="146">
        <v>132</v>
      </c>
      <c r="O33" s="145">
        <f t="shared" si="6"/>
        <v>2210</v>
      </c>
      <c r="P33" s="146">
        <f t="shared" si="6"/>
        <v>380</v>
      </c>
      <c r="Q33" s="147">
        <f t="shared" si="0"/>
        <v>42.22222222222222</v>
      </c>
      <c r="R33" s="148">
        <f t="shared" si="1"/>
        <v>5.815789473684211</v>
      </c>
      <c r="S33" s="145">
        <v>5350.5</v>
      </c>
      <c r="T33" s="149">
        <f t="shared" si="2"/>
        <v>-0.5869544902345575</v>
      </c>
      <c r="U33" s="145">
        <v>44985.25</v>
      </c>
      <c r="V33" s="146">
        <v>4603</v>
      </c>
      <c r="W33" s="151">
        <f t="shared" si="3"/>
        <v>9.773028459700196</v>
      </c>
      <c r="X33" s="45"/>
    </row>
    <row r="34" spans="1:24" s="20" customFormat="1" ht="15" customHeight="1">
      <c r="A34" s="54">
        <v>30</v>
      </c>
      <c r="B34" s="150" t="s">
        <v>35</v>
      </c>
      <c r="C34" s="143">
        <v>39857</v>
      </c>
      <c r="D34" s="142" t="s">
        <v>27</v>
      </c>
      <c r="E34" s="173" t="s">
        <v>28</v>
      </c>
      <c r="F34" s="174">
        <v>41</v>
      </c>
      <c r="G34" s="144">
        <v>3</v>
      </c>
      <c r="H34" s="144">
        <v>14</v>
      </c>
      <c r="I34" s="145">
        <v>374</v>
      </c>
      <c r="J34" s="146">
        <v>93</v>
      </c>
      <c r="K34" s="145">
        <v>879</v>
      </c>
      <c r="L34" s="146">
        <v>214</v>
      </c>
      <c r="M34" s="145">
        <v>860</v>
      </c>
      <c r="N34" s="146">
        <v>210</v>
      </c>
      <c r="O34" s="145">
        <f t="shared" si="6"/>
        <v>2113</v>
      </c>
      <c r="P34" s="146">
        <f t="shared" si="6"/>
        <v>517</v>
      </c>
      <c r="Q34" s="147">
        <f t="shared" si="0"/>
        <v>172.33333333333334</v>
      </c>
      <c r="R34" s="148">
        <f t="shared" si="1"/>
        <v>4.087040618955513</v>
      </c>
      <c r="S34" s="145">
        <v>559</v>
      </c>
      <c r="T34" s="149">
        <f t="shared" si="2"/>
        <v>2.7799642218246867</v>
      </c>
      <c r="U34" s="145">
        <v>498591</v>
      </c>
      <c r="V34" s="146">
        <v>51267</v>
      </c>
      <c r="W34" s="151">
        <f t="shared" si="3"/>
        <v>9.72537889870677</v>
      </c>
      <c r="X34" s="45"/>
    </row>
    <row r="35" spans="1:24" s="20" customFormat="1" ht="15" customHeight="1">
      <c r="A35" s="54">
        <v>31</v>
      </c>
      <c r="B35" s="150" t="s">
        <v>72</v>
      </c>
      <c r="C35" s="143">
        <v>39920</v>
      </c>
      <c r="D35" s="142" t="s">
        <v>2</v>
      </c>
      <c r="E35" s="173" t="s">
        <v>32</v>
      </c>
      <c r="F35" s="174">
        <v>65</v>
      </c>
      <c r="G35" s="144">
        <v>13</v>
      </c>
      <c r="H35" s="144">
        <v>5</v>
      </c>
      <c r="I35" s="145">
        <v>454</v>
      </c>
      <c r="J35" s="146">
        <v>73</v>
      </c>
      <c r="K35" s="145">
        <v>947</v>
      </c>
      <c r="L35" s="146">
        <v>166</v>
      </c>
      <c r="M35" s="145">
        <v>677</v>
      </c>
      <c r="N35" s="146">
        <v>115</v>
      </c>
      <c r="O35" s="145">
        <f>+M35+K35+I35</f>
        <v>2078</v>
      </c>
      <c r="P35" s="146">
        <f>+N35+L35+J35</f>
        <v>354</v>
      </c>
      <c r="Q35" s="147">
        <f t="shared" si="0"/>
        <v>27.23076923076923</v>
      </c>
      <c r="R35" s="148">
        <f t="shared" si="1"/>
        <v>5.870056497175141</v>
      </c>
      <c r="S35" s="145">
        <v>18280</v>
      </c>
      <c r="T35" s="149">
        <f t="shared" si="2"/>
        <v>-0.8863238512035011</v>
      </c>
      <c r="U35" s="145">
        <v>690997</v>
      </c>
      <c r="V35" s="146">
        <v>68534</v>
      </c>
      <c r="W35" s="151">
        <f t="shared" si="3"/>
        <v>10.082542971371874</v>
      </c>
      <c r="X35" s="45"/>
    </row>
    <row r="36" spans="1:24" s="20" customFormat="1" ht="15" customHeight="1">
      <c r="A36" s="54">
        <v>32</v>
      </c>
      <c r="B36" s="150" t="s">
        <v>84</v>
      </c>
      <c r="C36" s="143" t="s">
        <v>85</v>
      </c>
      <c r="D36" s="142" t="s">
        <v>34</v>
      </c>
      <c r="E36" s="173" t="s">
        <v>64</v>
      </c>
      <c r="F36" s="174">
        <v>25</v>
      </c>
      <c r="G36" s="144">
        <v>21</v>
      </c>
      <c r="H36" s="144">
        <v>4</v>
      </c>
      <c r="I36" s="145">
        <v>340</v>
      </c>
      <c r="J36" s="146">
        <v>61</v>
      </c>
      <c r="K36" s="145">
        <v>924</v>
      </c>
      <c r="L36" s="146">
        <v>150</v>
      </c>
      <c r="M36" s="145">
        <v>679</v>
      </c>
      <c r="N36" s="146">
        <v>114</v>
      </c>
      <c r="O36" s="145">
        <f aca="true" t="shared" si="7" ref="O36:P42">I36+K36+M36</f>
        <v>1943</v>
      </c>
      <c r="P36" s="146">
        <f t="shared" si="7"/>
        <v>325</v>
      </c>
      <c r="Q36" s="147">
        <f t="shared" si="0"/>
        <v>15.476190476190476</v>
      </c>
      <c r="R36" s="148">
        <f t="shared" si="1"/>
        <v>5.978461538461539</v>
      </c>
      <c r="S36" s="145">
        <v>5179</v>
      </c>
      <c r="T36" s="149">
        <f t="shared" si="2"/>
        <v>-0.6248310484649546</v>
      </c>
      <c r="U36" s="145">
        <v>91784.5</v>
      </c>
      <c r="V36" s="146">
        <v>9697</v>
      </c>
      <c r="W36" s="151">
        <f t="shared" si="3"/>
        <v>9.465246983603176</v>
      </c>
      <c r="X36" s="45"/>
    </row>
    <row r="37" spans="1:24" s="20" customFormat="1" ht="15" customHeight="1">
      <c r="A37" s="54">
        <v>33</v>
      </c>
      <c r="B37" s="150" t="s">
        <v>130</v>
      </c>
      <c r="C37" s="143">
        <v>39766</v>
      </c>
      <c r="D37" s="142" t="s">
        <v>120</v>
      </c>
      <c r="E37" s="173" t="s">
        <v>131</v>
      </c>
      <c r="F37" s="174">
        <v>52</v>
      </c>
      <c r="G37" s="144">
        <v>3</v>
      </c>
      <c r="H37" s="144">
        <v>22</v>
      </c>
      <c r="I37" s="145">
        <v>632</v>
      </c>
      <c r="J37" s="146">
        <v>126</v>
      </c>
      <c r="K37" s="145">
        <v>632</v>
      </c>
      <c r="L37" s="146">
        <v>126</v>
      </c>
      <c r="M37" s="145">
        <v>634</v>
      </c>
      <c r="N37" s="146">
        <v>128</v>
      </c>
      <c r="O37" s="145">
        <f t="shared" si="7"/>
        <v>1898</v>
      </c>
      <c r="P37" s="146">
        <f t="shared" si="7"/>
        <v>380</v>
      </c>
      <c r="Q37" s="147">
        <f aca="true" t="shared" si="8" ref="Q37:Q68">IF(O37&lt;&gt;0,P37/G37,"")</f>
        <v>126.66666666666667</v>
      </c>
      <c r="R37" s="148">
        <f aca="true" t="shared" si="9" ref="R37:R67">IF(O37&lt;&gt;0,O37/P37,"")</f>
        <v>4.994736842105263</v>
      </c>
      <c r="S37" s="145"/>
      <c r="T37" s="149">
        <f aca="true" t="shared" si="10" ref="T37:T68">IF(S37&lt;&gt;0,-(S37-O37)/S37,"")</f>
      </c>
      <c r="U37" s="145">
        <v>241837</v>
      </c>
      <c r="V37" s="146">
        <v>36288</v>
      </c>
      <c r="W37" s="151">
        <f aca="true" t="shared" si="11" ref="W37:W68">U37/V37</f>
        <v>6.664379409171076</v>
      </c>
      <c r="X37" s="45"/>
    </row>
    <row r="38" spans="1:24" s="20" customFormat="1" ht="15" customHeight="1">
      <c r="A38" s="54">
        <v>34</v>
      </c>
      <c r="B38" s="150" t="s">
        <v>66</v>
      </c>
      <c r="C38" s="143">
        <v>39913</v>
      </c>
      <c r="D38" s="142" t="s">
        <v>27</v>
      </c>
      <c r="E38" s="173" t="s">
        <v>67</v>
      </c>
      <c r="F38" s="174">
        <v>32</v>
      </c>
      <c r="G38" s="144">
        <v>7</v>
      </c>
      <c r="H38" s="144">
        <v>6</v>
      </c>
      <c r="I38" s="145">
        <v>388.5</v>
      </c>
      <c r="J38" s="146">
        <v>74</v>
      </c>
      <c r="K38" s="145">
        <v>673</v>
      </c>
      <c r="L38" s="146">
        <v>143</v>
      </c>
      <c r="M38" s="145">
        <v>641.5</v>
      </c>
      <c r="N38" s="146">
        <v>117</v>
      </c>
      <c r="O38" s="145">
        <f t="shared" si="7"/>
        <v>1703</v>
      </c>
      <c r="P38" s="146">
        <f t="shared" si="7"/>
        <v>334</v>
      </c>
      <c r="Q38" s="147">
        <f t="shared" si="8"/>
        <v>47.714285714285715</v>
      </c>
      <c r="R38" s="148">
        <f t="shared" si="9"/>
        <v>5.098802395209581</v>
      </c>
      <c r="S38" s="145">
        <v>12004.5</v>
      </c>
      <c r="T38" s="149">
        <f t="shared" si="10"/>
        <v>-0.8581365321337832</v>
      </c>
      <c r="U38" s="145">
        <v>469597.5</v>
      </c>
      <c r="V38" s="146">
        <v>46888</v>
      </c>
      <c r="W38" s="151">
        <f t="shared" si="11"/>
        <v>10.015302422794745</v>
      </c>
      <c r="X38" s="45"/>
    </row>
    <row r="39" spans="1:24" s="20" customFormat="1" ht="15" customHeight="1">
      <c r="A39" s="54">
        <v>35</v>
      </c>
      <c r="B39" s="150" t="s">
        <v>39</v>
      </c>
      <c r="C39" s="143">
        <v>39878</v>
      </c>
      <c r="D39" s="142" t="s">
        <v>27</v>
      </c>
      <c r="E39" s="173" t="s">
        <v>40</v>
      </c>
      <c r="F39" s="174">
        <v>39</v>
      </c>
      <c r="G39" s="144">
        <v>11</v>
      </c>
      <c r="H39" s="144">
        <v>11</v>
      </c>
      <c r="I39" s="145">
        <v>413</v>
      </c>
      <c r="J39" s="146">
        <v>92</v>
      </c>
      <c r="K39" s="145">
        <v>478</v>
      </c>
      <c r="L39" s="146">
        <v>104</v>
      </c>
      <c r="M39" s="145">
        <v>342</v>
      </c>
      <c r="N39" s="146">
        <v>73</v>
      </c>
      <c r="O39" s="145">
        <f t="shared" si="7"/>
        <v>1233</v>
      </c>
      <c r="P39" s="146">
        <f t="shared" si="7"/>
        <v>269</v>
      </c>
      <c r="Q39" s="147">
        <f t="shared" si="8"/>
        <v>24.454545454545453</v>
      </c>
      <c r="R39" s="148">
        <f t="shared" si="9"/>
        <v>4.58364312267658</v>
      </c>
      <c r="S39" s="145">
        <v>2944.5</v>
      </c>
      <c r="T39" s="149">
        <f t="shared" si="10"/>
        <v>-0.5812531839021905</v>
      </c>
      <c r="U39" s="145">
        <v>414170</v>
      </c>
      <c r="V39" s="146">
        <v>56009</v>
      </c>
      <c r="W39" s="151">
        <f t="shared" si="11"/>
        <v>7.394704422503526</v>
      </c>
      <c r="X39" s="45"/>
    </row>
    <row r="40" spans="1:24" s="20" customFormat="1" ht="15" customHeight="1">
      <c r="A40" s="54">
        <v>36</v>
      </c>
      <c r="B40" s="150" t="s">
        <v>53</v>
      </c>
      <c r="C40" s="143">
        <v>39899</v>
      </c>
      <c r="D40" s="142" t="s">
        <v>27</v>
      </c>
      <c r="E40" s="173" t="s">
        <v>54</v>
      </c>
      <c r="F40" s="174">
        <v>16</v>
      </c>
      <c r="G40" s="144">
        <v>4</v>
      </c>
      <c r="H40" s="144">
        <v>8</v>
      </c>
      <c r="I40" s="145">
        <v>1020</v>
      </c>
      <c r="J40" s="146">
        <v>250</v>
      </c>
      <c r="K40" s="145">
        <v>40</v>
      </c>
      <c r="L40" s="146">
        <v>6</v>
      </c>
      <c r="M40" s="145">
        <v>68</v>
      </c>
      <c r="N40" s="146">
        <v>12</v>
      </c>
      <c r="O40" s="145">
        <f t="shared" si="7"/>
        <v>1128</v>
      </c>
      <c r="P40" s="146">
        <f t="shared" si="7"/>
        <v>268</v>
      </c>
      <c r="Q40" s="147">
        <f t="shared" si="8"/>
        <v>67</v>
      </c>
      <c r="R40" s="148">
        <f t="shared" si="9"/>
        <v>4.208955223880597</v>
      </c>
      <c r="S40" s="145">
        <v>1367</v>
      </c>
      <c r="T40" s="149">
        <f t="shared" si="10"/>
        <v>-0.17483540599853695</v>
      </c>
      <c r="U40" s="145">
        <v>65313</v>
      </c>
      <c r="V40" s="146">
        <v>8564</v>
      </c>
      <c r="W40" s="151">
        <f t="shared" si="11"/>
        <v>7.626459598318543</v>
      </c>
      <c r="X40" s="45"/>
    </row>
    <row r="41" spans="1:24" s="20" customFormat="1" ht="15" customHeight="1">
      <c r="A41" s="54">
        <v>37</v>
      </c>
      <c r="B41" s="150" t="s">
        <v>51</v>
      </c>
      <c r="C41" s="143">
        <v>39899</v>
      </c>
      <c r="D41" s="142" t="s">
        <v>27</v>
      </c>
      <c r="E41" s="173" t="s">
        <v>52</v>
      </c>
      <c r="F41" s="174">
        <v>20</v>
      </c>
      <c r="G41" s="144">
        <v>4</v>
      </c>
      <c r="H41" s="144">
        <v>8</v>
      </c>
      <c r="I41" s="145">
        <v>244</v>
      </c>
      <c r="J41" s="146">
        <v>66</v>
      </c>
      <c r="K41" s="145">
        <v>414</v>
      </c>
      <c r="L41" s="146">
        <v>110</v>
      </c>
      <c r="M41" s="145">
        <v>370</v>
      </c>
      <c r="N41" s="146">
        <v>93</v>
      </c>
      <c r="O41" s="145">
        <f t="shared" si="7"/>
        <v>1028</v>
      </c>
      <c r="P41" s="146">
        <f t="shared" si="7"/>
        <v>269</v>
      </c>
      <c r="Q41" s="147">
        <f t="shared" si="8"/>
        <v>67.25</v>
      </c>
      <c r="R41" s="148">
        <f t="shared" si="9"/>
        <v>3.8215613382899627</v>
      </c>
      <c r="S41" s="145">
        <v>1504.5</v>
      </c>
      <c r="T41" s="149">
        <f t="shared" si="10"/>
        <v>-0.31671651711532073</v>
      </c>
      <c r="U41" s="145">
        <v>140596</v>
      </c>
      <c r="V41" s="146">
        <v>15881</v>
      </c>
      <c r="W41" s="151">
        <f t="shared" si="11"/>
        <v>8.853094893268686</v>
      </c>
      <c r="X41" s="45"/>
    </row>
    <row r="42" spans="1:24" s="20" customFormat="1" ht="15" customHeight="1">
      <c r="A42" s="54">
        <v>38</v>
      </c>
      <c r="B42" s="150" t="s">
        <v>117</v>
      </c>
      <c r="C42" s="143">
        <v>39941</v>
      </c>
      <c r="D42" s="142" t="s">
        <v>107</v>
      </c>
      <c r="E42" s="173" t="s">
        <v>118</v>
      </c>
      <c r="F42" s="174">
        <v>10</v>
      </c>
      <c r="G42" s="144">
        <v>5</v>
      </c>
      <c r="H42" s="144">
        <v>2</v>
      </c>
      <c r="I42" s="145">
        <v>156</v>
      </c>
      <c r="J42" s="146">
        <v>18</v>
      </c>
      <c r="K42" s="145">
        <v>276</v>
      </c>
      <c r="L42" s="146">
        <v>28</v>
      </c>
      <c r="M42" s="145">
        <v>380.5</v>
      </c>
      <c r="N42" s="146">
        <v>36</v>
      </c>
      <c r="O42" s="145">
        <f t="shared" si="7"/>
        <v>812.5</v>
      </c>
      <c r="P42" s="146">
        <f t="shared" si="7"/>
        <v>82</v>
      </c>
      <c r="Q42" s="147">
        <f t="shared" si="8"/>
        <v>16.4</v>
      </c>
      <c r="R42" s="148">
        <f t="shared" si="9"/>
        <v>9.908536585365853</v>
      </c>
      <c r="S42" s="145">
        <v>3249</v>
      </c>
      <c r="T42" s="149">
        <f t="shared" si="10"/>
        <v>-0.7499230532471529</v>
      </c>
      <c r="U42" s="145">
        <v>8608.5</v>
      </c>
      <c r="V42" s="146">
        <v>1169</v>
      </c>
      <c r="W42" s="151">
        <f t="shared" si="11"/>
        <v>7.36398631308811</v>
      </c>
      <c r="X42" s="45"/>
    </row>
    <row r="43" spans="1:24" s="20" customFormat="1" ht="15" customHeight="1">
      <c r="A43" s="54">
        <v>39</v>
      </c>
      <c r="B43" s="150" t="s">
        <v>50</v>
      </c>
      <c r="C43" s="143">
        <v>39899</v>
      </c>
      <c r="D43" s="142" t="s">
        <v>26</v>
      </c>
      <c r="E43" s="173" t="s">
        <v>43</v>
      </c>
      <c r="F43" s="174">
        <v>62</v>
      </c>
      <c r="G43" s="144">
        <v>3</v>
      </c>
      <c r="H43" s="144">
        <v>8</v>
      </c>
      <c r="I43" s="145">
        <v>155</v>
      </c>
      <c r="J43" s="146">
        <v>36</v>
      </c>
      <c r="K43" s="145">
        <v>228</v>
      </c>
      <c r="L43" s="146">
        <v>59</v>
      </c>
      <c r="M43" s="145">
        <v>233</v>
      </c>
      <c r="N43" s="146">
        <v>62</v>
      </c>
      <c r="O43" s="145">
        <f>+I43+K43+M43</f>
        <v>616</v>
      </c>
      <c r="P43" s="146">
        <f>+J43+L43+N43</f>
        <v>157</v>
      </c>
      <c r="Q43" s="147">
        <f t="shared" si="8"/>
        <v>52.333333333333336</v>
      </c>
      <c r="R43" s="148">
        <f t="shared" si="9"/>
        <v>3.9235668789808917</v>
      </c>
      <c r="S43" s="145">
        <v>1533</v>
      </c>
      <c r="T43" s="149">
        <f t="shared" si="10"/>
        <v>-0.5981735159817352</v>
      </c>
      <c r="U43" s="145">
        <v>597132</v>
      </c>
      <c r="V43" s="146">
        <v>72321</v>
      </c>
      <c r="W43" s="151">
        <f t="shared" si="11"/>
        <v>8.256688928526984</v>
      </c>
      <c r="X43" s="45"/>
    </row>
    <row r="44" spans="1:24" s="20" customFormat="1" ht="15" customHeight="1">
      <c r="A44" s="2">
        <v>40</v>
      </c>
      <c r="B44" s="150" t="s">
        <v>58</v>
      </c>
      <c r="C44" s="143">
        <v>39906</v>
      </c>
      <c r="D44" s="142" t="s">
        <v>26</v>
      </c>
      <c r="E44" s="173" t="s">
        <v>59</v>
      </c>
      <c r="F44" s="174">
        <v>25</v>
      </c>
      <c r="G44" s="144">
        <v>5</v>
      </c>
      <c r="H44" s="144">
        <v>7</v>
      </c>
      <c r="I44" s="145">
        <v>195</v>
      </c>
      <c r="J44" s="146">
        <v>39</v>
      </c>
      <c r="K44" s="145">
        <v>205</v>
      </c>
      <c r="L44" s="146">
        <v>40</v>
      </c>
      <c r="M44" s="145">
        <v>210</v>
      </c>
      <c r="N44" s="146">
        <v>40</v>
      </c>
      <c r="O44" s="145">
        <f>+I44+K44+M44</f>
        <v>610</v>
      </c>
      <c r="P44" s="146">
        <f>+J44+L44+N44</f>
        <v>119</v>
      </c>
      <c r="Q44" s="147">
        <f t="shared" si="8"/>
        <v>23.8</v>
      </c>
      <c r="R44" s="148">
        <f t="shared" si="9"/>
        <v>5.126050420168068</v>
      </c>
      <c r="S44" s="145">
        <v>4575</v>
      </c>
      <c r="T44" s="149">
        <f t="shared" si="10"/>
        <v>-0.8666666666666667</v>
      </c>
      <c r="U44" s="145">
        <v>188934</v>
      </c>
      <c r="V44" s="146">
        <v>23989</v>
      </c>
      <c r="W44" s="151">
        <f t="shared" si="11"/>
        <v>7.87585976906082</v>
      </c>
      <c r="X44" s="45"/>
    </row>
    <row r="45" spans="1:24" s="20" customFormat="1" ht="15" customHeight="1">
      <c r="A45" s="2">
        <v>41</v>
      </c>
      <c r="B45" s="150" t="s">
        <v>132</v>
      </c>
      <c r="C45" s="143">
        <v>39766</v>
      </c>
      <c r="D45" s="142" t="s">
        <v>34</v>
      </c>
      <c r="E45" s="173" t="s">
        <v>133</v>
      </c>
      <c r="F45" s="174">
        <v>24</v>
      </c>
      <c r="G45" s="144">
        <v>1</v>
      </c>
      <c r="H45" s="144">
        <v>24</v>
      </c>
      <c r="I45" s="145">
        <v>154</v>
      </c>
      <c r="J45" s="146">
        <v>17</v>
      </c>
      <c r="K45" s="145">
        <v>248</v>
      </c>
      <c r="L45" s="146">
        <v>28</v>
      </c>
      <c r="M45" s="145">
        <v>148</v>
      </c>
      <c r="N45" s="146">
        <v>16</v>
      </c>
      <c r="O45" s="145">
        <f>SUM(I45+K45+M45)</f>
        <v>550</v>
      </c>
      <c r="P45" s="146">
        <f>SUM(J45+L45+N45)</f>
        <v>61</v>
      </c>
      <c r="Q45" s="147">
        <f t="shared" si="8"/>
        <v>61</v>
      </c>
      <c r="R45" s="148">
        <f t="shared" si="9"/>
        <v>9.01639344262295</v>
      </c>
      <c r="S45" s="145">
        <v>0</v>
      </c>
      <c r="T45" s="149">
        <f t="shared" si="10"/>
      </c>
      <c r="U45" s="145">
        <v>295092</v>
      </c>
      <c r="V45" s="146">
        <v>56416</v>
      </c>
      <c r="W45" s="151">
        <f t="shared" si="11"/>
        <v>5.230643788996029</v>
      </c>
      <c r="X45" s="45"/>
    </row>
    <row r="46" spans="1:24" s="20" customFormat="1" ht="15" customHeight="1" thickBot="1">
      <c r="A46" s="154">
        <v>42</v>
      </c>
      <c r="B46" s="150" t="s">
        <v>71</v>
      </c>
      <c r="C46" s="143">
        <v>39920</v>
      </c>
      <c r="D46" s="142" t="s">
        <v>27</v>
      </c>
      <c r="E46" s="173" t="s">
        <v>19</v>
      </c>
      <c r="F46" s="174">
        <v>133</v>
      </c>
      <c r="G46" s="144">
        <v>7</v>
      </c>
      <c r="H46" s="144">
        <v>5</v>
      </c>
      <c r="I46" s="145">
        <v>56</v>
      </c>
      <c r="J46" s="146">
        <v>9</v>
      </c>
      <c r="K46" s="145">
        <v>293</v>
      </c>
      <c r="L46" s="146">
        <v>45</v>
      </c>
      <c r="M46" s="145">
        <v>174</v>
      </c>
      <c r="N46" s="146">
        <v>30</v>
      </c>
      <c r="O46" s="145">
        <f aca="true" t="shared" si="12" ref="O46:P48">I46+K46+M46</f>
        <v>523</v>
      </c>
      <c r="P46" s="146">
        <f t="shared" si="12"/>
        <v>84</v>
      </c>
      <c r="Q46" s="147">
        <f t="shared" si="8"/>
        <v>12</v>
      </c>
      <c r="R46" s="148">
        <f t="shared" si="9"/>
        <v>6.226190476190476</v>
      </c>
      <c r="S46" s="145">
        <v>3465</v>
      </c>
      <c r="T46" s="149">
        <f t="shared" si="10"/>
        <v>-0.8490620490620491</v>
      </c>
      <c r="U46" s="145">
        <v>1025554</v>
      </c>
      <c r="V46" s="146">
        <v>127416</v>
      </c>
      <c r="W46" s="151">
        <f t="shared" si="11"/>
        <v>8.048863565015383</v>
      </c>
      <c r="X46" s="45"/>
    </row>
    <row r="47" spans="1:24" s="20" customFormat="1" ht="15" customHeight="1">
      <c r="A47" s="54">
        <v>43</v>
      </c>
      <c r="B47" s="150" t="s">
        <v>33</v>
      </c>
      <c r="C47" s="143">
        <v>39829</v>
      </c>
      <c r="D47" s="142" t="s">
        <v>27</v>
      </c>
      <c r="E47" s="173" t="s">
        <v>19</v>
      </c>
      <c r="F47" s="174">
        <v>80</v>
      </c>
      <c r="G47" s="144">
        <v>5</v>
      </c>
      <c r="H47" s="144">
        <v>18</v>
      </c>
      <c r="I47" s="145">
        <v>147</v>
      </c>
      <c r="J47" s="146">
        <v>33</v>
      </c>
      <c r="K47" s="145">
        <v>157.5</v>
      </c>
      <c r="L47" s="146">
        <v>35</v>
      </c>
      <c r="M47" s="145">
        <v>140.5</v>
      </c>
      <c r="N47" s="146">
        <v>31</v>
      </c>
      <c r="O47" s="145">
        <f t="shared" si="12"/>
        <v>445</v>
      </c>
      <c r="P47" s="146">
        <f t="shared" si="12"/>
        <v>99</v>
      </c>
      <c r="Q47" s="147">
        <f t="shared" si="8"/>
        <v>19.8</v>
      </c>
      <c r="R47" s="148">
        <f t="shared" si="9"/>
        <v>4.494949494949495</v>
      </c>
      <c r="S47" s="145">
        <v>2058.5</v>
      </c>
      <c r="T47" s="149">
        <f t="shared" si="10"/>
        <v>-0.7838231722127763</v>
      </c>
      <c r="U47" s="145">
        <v>2381017</v>
      </c>
      <c r="V47" s="146">
        <v>283945</v>
      </c>
      <c r="W47" s="151">
        <f t="shared" si="11"/>
        <v>8.385486625931078</v>
      </c>
      <c r="X47" s="45"/>
    </row>
    <row r="48" spans="1:24" s="20" customFormat="1" ht="15" customHeight="1">
      <c r="A48" s="54">
        <v>44</v>
      </c>
      <c r="B48" s="150" t="s">
        <v>56</v>
      </c>
      <c r="C48" s="143">
        <v>39906</v>
      </c>
      <c r="D48" s="142" t="s">
        <v>27</v>
      </c>
      <c r="E48" s="173" t="s">
        <v>28</v>
      </c>
      <c r="F48" s="174">
        <v>73</v>
      </c>
      <c r="G48" s="144">
        <v>3</v>
      </c>
      <c r="H48" s="144">
        <v>7</v>
      </c>
      <c r="I48" s="145">
        <v>153</v>
      </c>
      <c r="J48" s="146">
        <v>24</v>
      </c>
      <c r="K48" s="145">
        <v>151</v>
      </c>
      <c r="L48" s="146">
        <v>24</v>
      </c>
      <c r="M48" s="145">
        <v>137</v>
      </c>
      <c r="N48" s="146">
        <v>21</v>
      </c>
      <c r="O48" s="145">
        <f t="shared" si="12"/>
        <v>441</v>
      </c>
      <c r="P48" s="146">
        <f t="shared" si="12"/>
        <v>69</v>
      </c>
      <c r="Q48" s="147">
        <f t="shared" si="8"/>
        <v>23</v>
      </c>
      <c r="R48" s="148">
        <f t="shared" si="9"/>
        <v>6.391304347826087</v>
      </c>
      <c r="S48" s="145">
        <v>5103.5</v>
      </c>
      <c r="T48" s="149">
        <f t="shared" si="10"/>
        <v>-0.9135887136279024</v>
      </c>
      <c r="U48" s="145">
        <v>499863.25</v>
      </c>
      <c r="V48" s="146">
        <v>53901</v>
      </c>
      <c r="W48" s="151">
        <f t="shared" si="11"/>
        <v>9.273728687779448</v>
      </c>
      <c r="X48" s="45"/>
    </row>
    <row r="49" spans="1:24" s="20" customFormat="1" ht="15" customHeight="1">
      <c r="A49" s="54">
        <v>45</v>
      </c>
      <c r="B49" s="150" t="s">
        <v>134</v>
      </c>
      <c r="C49" s="143">
        <v>39850</v>
      </c>
      <c r="D49" s="142" t="s">
        <v>26</v>
      </c>
      <c r="E49" s="173" t="s">
        <v>135</v>
      </c>
      <c r="F49" s="174">
        <v>71</v>
      </c>
      <c r="G49" s="144">
        <v>1</v>
      </c>
      <c r="H49" s="144">
        <v>13</v>
      </c>
      <c r="I49" s="145">
        <v>129</v>
      </c>
      <c r="J49" s="146">
        <v>25</v>
      </c>
      <c r="K49" s="145">
        <v>178</v>
      </c>
      <c r="L49" s="146">
        <v>34</v>
      </c>
      <c r="M49" s="145">
        <v>117</v>
      </c>
      <c r="N49" s="146">
        <v>22</v>
      </c>
      <c r="O49" s="145">
        <f>+I49+K49+M49</f>
        <v>424</v>
      </c>
      <c r="P49" s="146">
        <f>+J49+L49+N49</f>
        <v>81</v>
      </c>
      <c r="Q49" s="147">
        <f t="shared" si="8"/>
        <v>81</v>
      </c>
      <c r="R49" s="148">
        <f t="shared" si="9"/>
        <v>5.234567901234568</v>
      </c>
      <c r="S49" s="145"/>
      <c r="T49" s="149">
        <f t="shared" si="10"/>
      </c>
      <c r="U49" s="145">
        <v>4203446</v>
      </c>
      <c r="V49" s="146">
        <v>463809</v>
      </c>
      <c r="W49" s="151">
        <f t="shared" si="11"/>
        <v>9.062881487853836</v>
      </c>
      <c r="X49" s="45"/>
    </row>
    <row r="50" spans="1:24" s="20" customFormat="1" ht="15" customHeight="1">
      <c r="A50" s="54">
        <v>46</v>
      </c>
      <c r="B50" s="150" t="s">
        <v>136</v>
      </c>
      <c r="C50" s="143">
        <v>39871</v>
      </c>
      <c r="D50" s="142" t="s">
        <v>45</v>
      </c>
      <c r="E50" s="173" t="s">
        <v>46</v>
      </c>
      <c r="F50" s="174">
        <v>57</v>
      </c>
      <c r="G50" s="144">
        <v>5</v>
      </c>
      <c r="H50" s="144">
        <v>12</v>
      </c>
      <c r="I50" s="145">
        <v>187</v>
      </c>
      <c r="J50" s="146">
        <v>53</v>
      </c>
      <c r="K50" s="145">
        <v>120</v>
      </c>
      <c r="L50" s="146">
        <v>22</v>
      </c>
      <c r="M50" s="145">
        <v>91</v>
      </c>
      <c r="N50" s="146">
        <v>13</v>
      </c>
      <c r="O50" s="145">
        <f>I50+K50+M50</f>
        <v>398</v>
      </c>
      <c r="P50" s="146">
        <f>J50+L50+N50</f>
        <v>88</v>
      </c>
      <c r="Q50" s="147">
        <f t="shared" si="8"/>
        <v>17.6</v>
      </c>
      <c r="R50" s="148">
        <f t="shared" si="9"/>
        <v>4.5227272727272725</v>
      </c>
      <c r="S50" s="145">
        <v>3855</v>
      </c>
      <c r="T50" s="149">
        <f t="shared" si="10"/>
        <v>-0.896757457846952</v>
      </c>
      <c r="U50" s="145">
        <v>3087098</v>
      </c>
      <c r="V50" s="146">
        <v>336003</v>
      </c>
      <c r="W50" s="151">
        <f t="shared" si="11"/>
        <v>9.187709633544939</v>
      </c>
      <c r="X50" s="45"/>
    </row>
    <row r="51" spans="1:24" s="20" customFormat="1" ht="15" customHeight="1">
      <c r="A51" s="54">
        <v>47</v>
      </c>
      <c r="B51" s="150" t="s">
        <v>38</v>
      </c>
      <c r="C51" s="143">
        <v>39780</v>
      </c>
      <c r="D51" s="142" t="s">
        <v>2</v>
      </c>
      <c r="E51" s="173" t="s">
        <v>11</v>
      </c>
      <c r="F51" s="174">
        <v>121</v>
      </c>
      <c r="G51" s="144">
        <v>3</v>
      </c>
      <c r="H51" s="144">
        <v>25</v>
      </c>
      <c r="I51" s="145">
        <v>124</v>
      </c>
      <c r="J51" s="146">
        <v>60</v>
      </c>
      <c r="K51" s="145">
        <v>132</v>
      </c>
      <c r="L51" s="146">
        <v>62</v>
      </c>
      <c r="M51" s="145">
        <v>127</v>
      </c>
      <c r="N51" s="146">
        <v>62</v>
      </c>
      <c r="O51" s="145">
        <f>+M51+K51+I51</f>
        <v>383</v>
      </c>
      <c r="P51" s="146">
        <f>+N51+L51+J51</f>
        <v>184</v>
      </c>
      <c r="Q51" s="147">
        <f t="shared" si="8"/>
        <v>61.333333333333336</v>
      </c>
      <c r="R51" s="148">
        <f t="shared" si="9"/>
        <v>2.0815217391304346</v>
      </c>
      <c r="S51" s="145">
        <v>414</v>
      </c>
      <c r="T51" s="149">
        <f t="shared" si="10"/>
        <v>-0.0748792270531401</v>
      </c>
      <c r="U51" s="145">
        <v>346880</v>
      </c>
      <c r="V51" s="146">
        <v>409552</v>
      </c>
      <c r="W51" s="151">
        <f t="shared" si="11"/>
        <v>0.8469742547954838</v>
      </c>
      <c r="X51" s="45"/>
    </row>
    <row r="52" spans="1:24" s="20" customFormat="1" ht="15" customHeight="1">
      <c r="A52" s="54">
        <v>48</v>
      </c>
      <c r="B52" s="150" t="s">
        <v>119</v>
      </c>
      <c r="C52" s="143">
        <v>39766</v>
      </c>
      <c r="D52" s="142" t="s">
        <v>137</v>
      </c>
      <c r="E52" s="173" t="s">
        <v>121</v>
      </c>
      <c r="F52" s="174">
        <v>17</v>
      </c>
      <c r="G52" s="144">
        <v>1</v>
      </c>
      <c r="H52" s="144">
        <v>21</v>
      </c>
      <c r="I52" s="145">
        <v>122</v>
      </c>
      <c r="J52" s="146">
        <v>13</v>
      </c>
      <c r="K52" s="145">
        <v>133</v>
      </c>
      <c r="L52" s="146">
        <v>14</v>
      </c>
      <c r="M52" s="145">
        <v>103</v>
      </c>
      <c r="N52" s="146">
        <v>11</v>
      </c>
      <c r="O52" s="145">
        <f>I52+K52+M52</f>
        <v>358</v>
      </c>
      <c r="P52" s="146">
        <f>J52+L52+N52</f>
        <v>38</v>
      </c>
      <c r="Q52" s="147">
        <f t="shared" si="8"/>
        <v>38</v>
      </c>
      <c r="R52" s="148">
        <f t="shared" si="9"/>
        <v>9.421052631578947</v>
      </c>
      <c r="S52" s="145">
        <v>340</v>
      </c>
      <c r="T52" s="149">
        <f t="shared" si="10"/>
        <v>0.052941176470588235</v>
      </c>
      <c r="U52" s="145">
        <v>84820</v>
      </c>
      <c r="V52" s="146">
        <v>12050</v>
      </c>
      <c r="W52" s="151">
        <f t="shared" si="11"/>
        <v>7.039004149377593</v>
      </c>
      <c r="X52" s="45"/>
    </row>
    <row r="53" spans="1:24" s="20" customFormat="1" ht="15" customHeight="1">
      <c r="A53" s="54">
        <v>49</v>
      </c>
      <c r="B53" s="150" t="s">
        <v>57</v>
      </c>
      <c r="C53" s="143">
        <v>39906</v>
      </c>
      <c r="D53" s="142" t="s">
        <v>68</v>
      </c>
      <c r="E53" s="173" t="s">
        <v>69</v>
      </c>
      <c r="F53" s="174">
        <v>41</v>
      </c>
      <c r="G53" s="144">
        <v>3</v>
      </c>
      <c r="H53" s="144">
        <v>7</v>
      </c>
      <c r="I53" s="145">
        <v>112</v>
      </c>
      <c r="J53" s="146">
        <v>20</v>
      </c>
      <c r="K53" s="145">
        <v>90</v>
      </c>
      <c r="L53" s="146">
        <v>15</v>
      </c>
      <c r="M53" s="145">
        <v>115</v>
      </c>
      <c r="N53" s="146">
        <v>19</v>
      </c>
      <c r="O53" s="145">
        <f>SUM(I53+K53+M53)</f>
        <v>317</v>
      </c>
      <c r="P53" s="146">
        <f>SUM(J53+L53+N53)</f>
        <v>54</v>
      </c>
      <c r="Q53" s="147">
        <f t="shared" si="8"/>
        <v>18</v>
      </c>
      <c r="R53" s="148">
        <f t="shared" si="9"/>
        <v>5.87037037037037</v>
      </c>
      <c r="S53" s="145">
        <v>2162.5</v>
      </c>
      <c r="T53" s="149">
        <f t="shared" si="10"/>
        <v>-0.8534104046242774</v>
      </c>
      <c r="U53" s="145">
        <v>221002</v>
      </c>
      <c r="V53" s="146">
        <v>25540</v>
      </c>
      <c r="W53" s="151">
        <f t="shared" si="11"/>
        <v>8.65317149569303</v>
      </c>
      <c r="X53" s="45"/>
    </row>
    <row r="54" spans="1:24" s="20" customFormat="1" ht="15" customHeight="1">
      <c r="A54" s="54">
        <v>50</v>
      </c>
      <c r="B54" s="150" t="s">
        <v>138</v>
      </c>
      <c r="C54" s="143">
        <v>39843</v>
      </c>
      <c r="D54" s="142" t="s">
        <v>34</v>
      </c>
      <c r="E54" s="173" t="s">
        <v>94</v>
      </c>
      <c r="F54" s="174">
        <v>50</v>
      </c>
      <c r="G54" s="144">
        <v>1</v>
      </c>
      <c r="H54" s="144">
        <v>14</v>
      </c>
      <c r="I54" s="145">
        <v>242</v>
      </c>
      <c r="J54" s="146">
        <v>92</v>
      </c>
      <c r="K54" s="145">
        <v>15</v>
      </c>
      <c r="L54" s="146">
        <v>6</v>
      </c>
      <c r="M54" s="145">
        <v>34</v>
      </c>
      <c r="N54" s="146">
        <v>13</v>
      </c>
      <c r="O54" s="145">
        <f>SUM(I54+K54+M54)</f>
        <v>291</v>
      </c>
      <c r="P54" s="146">
        <f>SUM(J54+L54+N54)</f>
        <v>111</v>
      </c>
      <c r="Q54" s="147">
        <f t="shared" si="8"/>
        <v>111</v>
      </c>
      <c r="R54" s="148">
        <f t="shared" si="9"/>
        <v>2.6216216216216215</v>
      </c>
      <c r="S54" s="145"/>
      <c r="T54" s="149">
        <f t="shared" si="10"/>
      </c>
      <c r="U54" s="145">
        <v>254897</v>
      </c>
      <c r="V54" s="146">
        <v>32384</v>
      </c>
      <c r="W54" s="151">
        <f t="shared" si="11"/>
        <v>7.87107831027668</v>
      </c>
      <c r="X54" s="45"/>
    </row>
    <row r="55" spans="1:24" s="20" customFormat="1" ht="15" customHeight="1">
      <c r="A55" s="54">
        <v>51</v>
      </c>
      <c r="B55" s="150" t="s">
        <v>79</v>
      </c>
      <c r="C55" s="143">
        <v>39913</v>
      </c>
      <c r="D55" s="142" t="s">
        <v>27</v>
      </c>
      <c r="E55" s="173" t="s">
        <v>70</v>
      </c>
      <c r="F55" s="174">
        <v>8</v>
      </c>
      <c r="G55" s="144">
        <v>4</v>
      </c>
      <c r="H55" s="144">
        <v>6</v>
      </c>
      <c r="I55" s="145">
        <v>0</v>
      </c>
      <c r="J55" s="146">
        <v>0</v>
      </c>
      <c r="K55" s="145">
        <v>99</v>
      </c>
      <c r="L55" s="146">
        <v>16</v>
      </c>
      <c r="M55" s="145">
        <v>173</v>
      </c>
      <c r="N55" s="146">
        <v>26</v>
      </c>
      <c r="O55" s="145">
        <f>I55+K55+M55</f>
        <v>272</v>
      </c>
      <c r="P55" s="146">
        <f>J55+L55+N55</f>
        <v>42</v>
      </c>
      <c r="Q55" s="147">
        <f t="shared" si="8"/>
        <v>10.5</v>
      </c>
      <c r="R55" s="148">
        <f t="shared" si="9"/>
        <v>6.476190476190476</v>
      </c>
      <c r="S55" s="145">
        <v>1471</v>
      </c>
      <c r="T55" s="149">
        <f t="shared" si="10"/>
        <v>-0.8150917743031951</v>
      </c>
      <c r="U55" s="145">
        <v>49714</v>
      </c>
      <c r="V55" s="146">
        <v>5973</v>
      </c>
      <c r="W55" s="151">
        <f t="shared" si="11"/>
        <v>8.32312070986104</v>
      </c>
      <c r="X55" s="45"/>
    </row>
    <row r="56" spans="1:24" s="20" customFormat="1" ht="15" customHeight="1">
      <c r="A56" s="54">
        <v>52</v>
      </c>
      <c r="B56" s="150" t="s">
        <v>122</v>
      </c>
      <c r="C56" s="143">
        <v>39927</v>
      </c>
      <c r="D56" s="142" t="s">
        <v>107</v>
      </c>
      <c r="E56" s="173" t="s">
        <v>118</v>
      </c>
      <c r="F56" s="174">
        <v>10</v>
      </c>
      <c r="G56" s="144">
        <v>3</v>
      </c>
      <c r="H56" s="144">
        <v>4</v>
      </c>
      <c r="I56" s="145">
        <v>0</v>
      </c>
      <c r="J56" s="146">
        <v>0</v>
      </c>
      <c r="K56" s="145">
        <v>160</v>
      </c>
      <c r="L56" s="146">
        <v>27</v>
      </c>
      <c r="M56" s="145">
        <v>94</v>
      </c>
      <c r="N56" s="146">
        <v>17</v>
      </c>
      <c r="O56" s="145">
        <f>I56+K56+M56</f>
        <v>254</v>
      </c>
      <c r="P56" s="146">
        <f>J56+L56+N56</f>
        <v>44</v>
      </c>
      <c r="Q56" s="147">
        <f t="shared" si="8"/>
        <v>14.666666666666666</v>
      </c>
      <c r="R56" s="148">
        <f t="shared" si="9"/>
        <v>5.7727272727272725</v>
      </c>
      <c r="S56" s="145">
        <v>310</v>
      </c>
      <c r="T56" s="149">
        <f t="shared" si="10"/>
        <v>-0.18064516129032257</v>
      </c>
      <c r="U56" s="145">
        <v>14425.5</v>
      </c>
      <c r="V56" s="146">
        <v>1956</v>
      </c>
      <c r="W56" s="151">
        <f t="shared" si="11"/>
        <v>7.375</v>
      </c>
      <c r="X56" s="45"/>
    </row>
    <row r="57" spans="1:24" s="20" customFormat="1" ht="15" customHeight="1">
      <c r="A57" s="2">
        <v>53</v>
      </c>
      <c r="B57" s="150" t="s">
        <v>31</v>
      </c>
      <c r="C57" s="143">
        <v>39808</v>
      </c>
      <c r="D57" s="142" t="s">
        <v>2</v>
      </c>
      <c r="E57" s="173" t="s">
        <v>30</v>
      </c>
      <c r="F57" s="174">
        <v>112</v>
      </c>
      <c r="G57" s="144">
        <v>2</v>
      </c>
      <c r="H57" s="144">
        <v>21</v>
      </c>
      <c r="I57" s="145">
        <v>63</v>
      </c>
      <c r="J57" s="146">
        <v>50</v>
      </c>
      <c r="K57" s="145">
        <v>83</v>
      </c>
      <c r="L57" s="146">
        <v>54</v>
      </c>
      <c r="M57" s="145">
        <v>98</v>
      </c>
      <c r="N57" s="146">
        <v>57</v>
      </c>
      <c r="O57" s="145">
        <f>+M57+K57+I57</f>
        <v>244</v>
      </c>
      <c r="P57" s="146">
        <f>+N57+L57+J57</f>
        <v>161</v>
      </c>
      <c r="Q57" s="147">
        <f t="shared" si="8"/>
        <v>80.5</v>
      </c>
      <c r="R57" s="148">
        <f t="shared" si="9"/>
        <v>1.515527950310559</v>
      </c>
      <c r="S57" s="145">
        <v>349</v>
      </c>
      <c r="T57" s="149">
        <f t="shared" si="10"/>
        <v>-0.3008595988538682</v>
      </c>
      <c r="U57" s="145">
        <v>2059590</v>
      </c>
      <c r="V57" s="146">
        <v>215276</v>
      </c>
      <c r="W57" s="151">
        <f t="shared" si="11"/>
        <v>9.567206748546052</v>
      </c>
      <c r="X57" s="45"/>
    </row>
    <row r="58" spans="1:24" s="20" customFormat="1" ht="15" customHeight="1">
      <c r="A58" s="2">
        <v>54</v>
      </c>
      <c r="B58" s="150" t="s">
        <v>76</v>
      </c>
      <c r="C58" s="143">
        <v>39913</v>
      </c>
      <c r="D58" s="142" t="s">
        <v>34</v>
      </c>
      <c r="E58" s="173" t="s">
        <v>64</v>
      </c>
      <c r="F58" s="174">
        <v>58</v>
      </c>
      <c r="G58" s="144">
        <v>1</v>
      </c>
      <c r="H58" s="144">
        <v>6</v>
      </c>
      <c r="I58" s="145">
        <v>15</v>
      </c>
      <c r="J58" s="146">
        <v>2</v>
      </c>
      <c r="K58" s="145">
        <v>124.5</v>
      </c>
      <c r="L58" s="146">
        <v>15</v>
      </c>
      <c r="M58" s="145">
        <v>94</v>
      </c>
      <c r="N58" s="146">
        <v>12</v>
      </c>
      <c r="O58" s="145">
        <f>I58+K58+M58</f>
        <v>233.5</v>
      </c>
      <c r="P58" s="146">
        <f>J58+L58+N58</f>
        <v>29</v>
      </c>
      <c r="Q58" s="147">
        <f t="shared" si="8"/>
        <v>29</v>
      </c>
      <c r="R58" s="148">
        <f t="shared" si="9"/>
        <v>8.051724137931034</v>
      </c>
      <c r="S58" s="145">
        <v>4046</v>
      </c>
      <c r="T58" s="149">
        <f t="shared" si="10"/>
        <v>-0.9422886801779535</v>
      </c>
      <c r="U58" s="145">
        <v>208243.75</v>
      </c>
      <c r="V58" s="146">
        <v>25992</v>
      </c>
      <c r="W58" s="151">
        <f t="shared" si="11"/>
        <v>8.011840181594337</v>
      </c>
      <c r="X58" s="45"/>
    </row>
    <row r="59" spans="1:24" s="20" customFormat="1" ht="15" customHeight="1" thickBot="1">
      <c r="A59" s="154">
        <v>55</v>
      </c>
      <c r="B59" s="150" t="s">
        <v>47</v>
      </c>
      <c r="C59" s="143">
        <v>39892</v>
      </c>
      <c r="D59" s="142" t="s">
        <v>2</v>
      </c>
      <c r="E59" s="173" t="s">
        <v>30</v>
      </c>
      <c r="F59" s="174">
        <v>70</v>
      </c>
      <c r="G59" s="144">
        <v>2</v>
      </c>
      <c r="H59" s="144">
        <v>9</v>
      </c>
      <c r="I59" s="145">
        <v>20</v>
      </c>
      <c r="J59" s="146">
        <v>4</v>
      </c>
      <c r="K59" s="145">
        <v>107</v>
      </c>
      <c r="L59" s="146">
        <v>21</v>
      </c>
      <c r="M59" s="145">
        <v>99</v>
      </c>
      <c r="N59" s="146">
        <v>19</v>
      </c>
      <c r="O59" s="145">
        <f>+M59+K59+I59</f>
        <v>226</v>
      </c>
      <c r="P59" s="146">
        <f>+N59+L59+J59</f>
        <v>44</v>
      </c>
      <c r="Q59" s="147">
        <f t="shared" si="8"/>
        <v>22</v>
      </c>
      <c r="R59" s="148">
        <f t="shared" si="9"/>
        <v>5.136363636363637</v>
      </c>
      <c r="S59" s="145">
        <v>1143</v>
      </c>
      <c r="T59" s="149">
        <f t="shared" si="10"/>
        <v>-0.8022747156605424</v>
      </c>
      <c r="U59" s="145">
        <v>4711019</v>
      </c>
      <c r="V59" s="146">
        <v>57599</v>
      </c>
      <c r="W59" s="151">
        <f t="shared" si="11"/>
        <v>81.7899442698658</v>
      </c>
      <c r="X59" s="45"/>
    </row>
    <row r="60" spans="1:24" s="20" customFormat="1" ht="15" customHeight="1">
      <c r="A60" s="54">
        <v>56</v>
      </c>
      <c r="B60" s="150" t="s">
        <v>93</v>
      </c>
      <c r="C60" s="143">
        <v>39934</v>
      </c>
      <c r="D60" s="142" t="s">
        <v>27</v>
      </c>
      <c r="E60" s="173" t="s">
        <v>90</v>
      </c>
      <c r="F60" s="174">
        <v>5</v>
      </c>
      <c r="G60" s="144">
        <v>2</v>
      </c>
      <c r="H60" s="144">
        <v>3</v>
      </c>
      <c r="I60" s="145">
        <v>0</v>
      </c>
      <c r="J60" s="146">
        <v>0</v>
      </c>
      <c r="K60" s="145">
        <v>30</v>
      </c>
      <c r="L60" s="146">
        <v>3</v>
      </c>
      <c r="M60" s="145">
        <v>122</v>
      </c>
      <c r="N60" s="146">
        <v>13</v>
      </c>
      <c r="O60" s="145">
        <f>I60+K60+M60</f>
        <v>152</v>
      </c>
      <c r="P60" s="146">
        <f>J60+L60+N60</f>
        <v>16</v>
      </c>
      <c r="Q60" s="147">
        <f t="shared" si="8"/>
        <v>8</v>
      </c>
      <c r="R60" s="148">
        <f t="shared" si="9"/>
        <v>9.5</v>
      </c>
      <c r="S60" s="145">
        <v>1556</v>
      </c>
      <c r="T60" s="149">
        <f t="shared" si="10"/>
        <v>-0.9023136246786633</v>
      </c>
      <c r="U60" s="145">
        <v>10672</v>
      </c>
      <c r="V60" s="146">
        <v>917</v>
      </c>
      <c r="W60" s="151">
        <f t="shared" si="11"/>
        <v>11.637949836423118</v>
      </c>
      <c r="X60" s="45"/>
    </row>
    <row r="61" spans="1:24" s="20" customFormat="1" ht="15" customHeight="1">
      <c r="A61" s="54">
        <v>57</v>
      </c>
      <c r="B61" s="150" t="s">
        <v>116</v>
      </c>
      <c r="C61" s="143">
        <v>39941</v>
      </c>
      <c r="D61" s="142" t="s">
        <v>27</v>
      </c>
      <c r="E61" s="173" t="s">
        <v>63</v>
      </c>
      <c r="F61" s="174">
        <v>25</v>
      </c>
      <c r="G61" s="144">
        <v>6</v>
      </c>
      <c r="H61" s="144">
        <v>2</v>
      </c>
      <c r="I61" s="145">
        <v>14</v>
      </c>
      <c r="J61" s="146">
        <v>2</v>
      </c>
      <c r="K61" s="145">
        <v>44</v>
      </c>
      <c r="L61" s="146">
        <v>5</v>
      </c>
      <c r="M61" s="145">
        <v>77</v>
      </c>
      <c r="N61" s="146">
        <v>9</v>
      </c>
      <c r="O61" s="145">
        <f>I61+K61+M61</f>
        <v>135</v>
      </c>
      <c r="P61" s="146">
        <f>J61+L61+N61</f>
        <v>16</v>
      </c>
      <c r="Q61" s="147">
        <f t="shared" si="8"/>
        <v>2.6666666666666665</v>
      </c>
      <c r="R61" s="148">
        <f t="shared" si="9"/>
        <v>8.4375</v>
      </c>
      <c r="S61" s="145">
        <v>8689.5</v>
      </c>
      <c r="T61" s="149">
        <f t="shared" si="10"/>
        <v>-0.9844640082858622</v>
      </c>
      <c r="U61" s="145">
        <v>11266.5</v>
      </c>
      <c r="V61" s="146">
        <v>1055</v>
      </c>
      <c r="W61" s="151">
        <f t="shared" si="11"/>
        <v>10.679146919431279</v>
      </c>
      <c r="X61" s="45"/>
    </row>
    <row r="62" spans="1:24" s="20" customFormat="1" ht="15" customHeight="1">
      <c r="A62" s="54">
        <v>58</v>
      </c>
      <c r="B62" s="150" t="s">
        <v>44</v>
      </c>
      <c r="C62" s="143">
        <v>39885</v>
      </c>
      <c r="D62" s="142" t="s">
        <v>2</v>
      </c>
      <c r="E62" s="173" t="s">
        <v>11</v>
      </c>
      <c r="F62" s="174">
        <v>51</v>
      </c>
      <c r="G62" s="144">
        <v>2</v>
      </c>
      <c r="H62" s="144">
        <v>9</v>
      </c>
      <c r="I62" s="145">
        <v>20</v>
      </c>
      <c r="J62" s="146">
        <v>2</v>
      </c>
      <c r="K62" s="145">
        <v>45</v>
      </c>
      <c r="L62" s="146">
        <v>6</v>
      </c>
      <c r="M62" s="145">
        <v>65</v>
      </c>
      <c r="N62" s="146">
        <v>9</v>
      </c>
      <c r="O62" s="145">
        <f>+M62+K62+I62</f>
        <v>130</v>
      </c>
      <c r="P62" s="146">
        <f>+N62+L62+J62</f>
        <v>17</v>
      </c>
      <c r="Q62" s="147">
        <f t="shared" si="8"/>
        <v>8.5</v>
      </c>
      <c r="R62" s="148">
        <f t="shared" si="9"/>
        <v>7.647058823529412</v>
      </c>
      <c r="S62" s="145">
        <v>581</v>
      </c>
      <c r="T62" s="149">
        <f t="shared" si="10"/>
        <v>-0.7762478485370051</v>
      </c>
      <c r="U62" s="145">
        <v>545375</v>
      </c>
      <c r="V62" s="146">
        <v>62881</v>
      </c>
      <c r="W62" s="151">
        <f t="shared" si="11"/>
        <v>8.673128608005598</v>
      </c>
      <c r="X62" s="45"/>
    </row>
    <row r="63" spans="1:24" s="20" customFormat="1" ht="15" customHeight="1">
      <c r="A63" s="54">
        <v>59</v>
      </c>
      <c r="B63" s="150" t="s">
        <v>49</v>
      </c>
      <c r="C63" s="143">
        <v>39892</v>
      </c>
      <c r="D63" s="142" t="s">
        <v>27</v>
      </c>
      <c r="E63" s="173" t="s">
        <v>123</v>
      </c>
      <c r="F63" s="174">
        <v>18</v>
      </c>
      <c r="G63" s="144">
        <v>2</v>
      </c>
      <c r="H63" s="144">
        <v>9</v>
      </c>
      <c r="I63" s="145">
        <v>24</v>
      </c>
      <c r="J63" s="146">
        <v>4</v>
      </c>
      <c r="K63" s="145">
        <v>30</v>
      </c>
      <c r="L63" s="146">
        <v>5</v>
      </c>
      <c r="M63" s="145">
        <v>63</v>
      </c>
      <c r="N63" s="146">
        <v>12</v>
      </c>
      <c r="O63" s="145">
        <f>I63+K63+M63</f>
        <v>117</v>
      </c>
      <c r="P63" s="146">
        <f>J63+L63+N63</f>
        <v>21</v>
      </c>
      <c r="Q63" s="147">
        <f t="shared" si="8"/>
        <v>10.5</v>
      </c>
      <c r="R63" s="148">
        <f t="shared" si="9"/>
        <v>5.571428571428571</v>
      </c>
      <c r="S63" s="145">
        <v>226</v>
      </c>
      <c r="T63" s="149">
        <f t="shared" si="10"/>
        <v>-0.4823008849557522</v>
      </c>
      <c r="U63" s="145">
        <v>119013</v>
      </c>
      <c r="V63" s="146">
        <v>13320</v>
      </c>
      <c r="W63" s="151">
        <f t="shared" si="11"/>
        <v>8.93490990990991</v>
      </c>
      <c r="X63" s="45"/>
    </row>
    <row r="64" spans="1:24" s="20" customFormat="1" ht="15" customHeight="1">
      <c r="A64" s="54">
        <v>60</v>
      </c>
      <c r="B64" s="150" t="s">
        <v>36</v>
      </c>
      <c r="C64" s="143">
        <v>39864</v>
      </c>
      <c r="D64" s="142" t="s">
        <v>27</v>
      </c>
      <c r="E64" s="173" t="s">
        <v>37</v>
      </c>
      <c r="F64" s="174">
        <v>55</v>
      </c>
      <c r="G64" s="144">
        <v>4</v>
      </c>
      <c r="H64" s="144">
        <v>13</v>
      </c>
      <c r="I64" s="145">
        <v>45</v>
      </c>
      <c r="J64" s="146">
        <v>9</v>
      </c>
      <c r="K64" s="145">
        <v>30</v>
      </c>
      <c r="L64" s="146">
        <v>6</v>
      </c>
      <c r="M64" s="145">
        <v>30</v>
      </c>
      <c r="N64" s="146">
        <v>6</v>
      </c>
      <c r="O64" s="145">
        <f>I64+K64+M64</f>
        <v>105</v>
      </c>
      <c r="P64" s="146">
        <f>J64+L64+N64</f>
        <v>21</v>
      </c>
      <c r="Q64" s="147">
        <f t="shared" si="8"/>
        <v>5.25</v>
      </c>
      <c r="R64" s="148">
        <f t="shared" si="9"/>
        <v>5</v>
      </c>
      <c r="S64" s="145">
        <v>762</v>
      </c>
      <c r="T64" s="149">
        <f t="shared" si="10"/>
        <v>-0.8622047244094488</v>
      </c>
      <c r="U64" s="145">
        <v>543353.5</v>
      </c>
      <c r="V64" s="146">
        <v>73241</v>
      </c>
      <c r="W64" s="151">
        <f t="shared" si="11"/>
        <v>7.418706735298535</v>
      </c>
      <c r="X64" s="45"/>
    </row>
    <row r="65" spans="1:24" s="20" customFormat="1" ht="15" customHeight="1">
      <c r="A65" s="54">
        <v>61</v>
      </c>
      <c r="B65" s="150" t="s">
        <v>48</v>
      </c>
      <c r="C65" s="143">
        <v>39892</v>
      </c>
      <c r="D65" s="142" t="s">
        <v>26</v>
      </c>
      <c r="E65" s="173" t="s">
        <v>19</v>
      </c>
      <c r="F65" s="174">
        <v>48</v>
      </c>
      <c r="G65" s="144">
        <v>1</v>
      </c>
      <c r="H65" s="144">
        <v>9</v>
      </c>
      <c r="I65" s="145">
        <v>15</v>
      </c>
      <c r="J65" s="146">
        <v>5</v>
      </c>
      <c r="K65" s="145">
        <v>27</v>
      </c>
      <c r="L65" s="146">
        <v>9</v>
      </c>
      <c r="M65" s="145">
        <v>39</v>
      </c>
      <c r="N65" s="146">
        <v>13</v>
      </c>
      <c r="O65" s="145">
        <f>+I65+K65+M65</f>
        <v>81</v>
      </c>
      <c r="P65" s="146">
        <f>+J65+L65+N65</f>
        <v>27</v>
      </c>
      <c r="Q65" s="147">
        <f t="shared" si="8"/>
        <v>27</v>
      </c>
      <c r="R65" s="148">
        <f t="shared" si="9"/>
        <v>3</v>
      </c>
      <c r="S65" s="145">
        <v>336</v>
      </c>
      <c r="T65" s="149">
        <f t="shared" si="10"/>
        <v>-0.7589285714285714</v>
      </c>
      <c r="U65" s="145">
        <v>501026</v>
      </c>
      <c r="V65" s="146">
        <v>63492</v>
      </c>
      <c r="W65" s="151">
        <f t="shared" si="11"/>
        <v>7.891167391167391</v>
      </c>
      <c r="X65" s="45"/>
    </row>
    <row r="66" spans="1:24" s="20" customFormat="1" ht="15" customHeight="1">
      <c r="A66" s="54">
        <v>62</v>
      </c>
      <c r="B66" s="150" t="s">
        <v>60</v>
      </c>
      <c r="C66" s="143">
        <v>39906</v>
      </c>
      <c r="D66" s="142" t="s">
        <v>2</v>
      </c>
      <c r="E66" s="173" t="s">
        <v>61</v>
      </c>
      <c r="F66" s="174">
        <v>51</v>
      </c>
      <c r="G66" s="144">
        <v>1</v>
      </c>
      <c r="H66" s="144">
        <v>7</v>
      </c>
      <c r="I66" s="145">
        <v>0</v>
      </c>
      <c r="J66" s="146">
        <v>0</v>
      </c>
      <c r="K66" s="145">
        <v>20</v>
      </c>
      <c r="L66" s="146">
        <v>2</v>
      </c>
      <c r="M66" s="145">
        <v>30</v>
      </c>
      <c r="N66" s="146">
        <v>3</v>
      </c>
      <c r="O66" s="145">
        <f>+M66+K66+I66</f>
        <v>50</v>
      </c>
      <c r="P66" s="146">
        <f>+N66+L66+J66</f>
        <v>5</v>
      </c>
      <c r="Q66" s="147">
        <f t="shared" si="8"/>
        <v>5</v>
      </c>
      <c r="R66" s="148">
        <f t="shared" si="9"/>
        <v>10</v>
      </c>
      <c r="S66" s="145">
        <v>90</v>
      </c>
      <c r="T66" s="149">
        <f t="shared" si="10"/>
        <v>-0.4444444444444444</v>
      </c>
      <c r="U66" s="145">
        <v>84367</v>
      </c>
      <c r="V66" s="146">
        <v>11242</v>
      </c>
      <c r="W66" s="151">
        <f t="shared" si="11"/>
        <v>7.504625511474827</v>
      </c>
      <c r="X66" s="45"/>
    </row>
    <row r="67" spans="1:24" s="20" customFormat="1" ht="15" customHeight="1" thickBot="1">
      <c r="A67" s="54">
        <v>63</v>
      </c>
      <c r="B67" s="157" t="s">
        <v>95</v>
      </c>
      <c r="C67" s="158">
        <v>39878</v>
      </c>
      <c r="D67" s="159" t="s">
        <v>96</v>
      </c>
      <c r="E67" s="175" t="s">
        <v>97</v>
      </c>
      <c r="F67" s="188">
        <v>10</v>
      </c>
      <c r="G67" s="160">
        <v>2</v>
      </c>
      <c r="H67" s="160">
        <v>11</v>
      </c>
      <c r="I67" s="161">
        <v>7</v>
      </c>
      <c r="J67" s="152">
        <v>1</v>
      </c>
      <c r="K67" s="161">
        <v>0</v>
      </c>
      <c r="L67" s="152">
        <v>0</v>
      </c>
      <c r="M67" s="161">
        <v>34</v>
      </c>
      <c r="N67" s="152">
        <v>5</v>
      </c>
      <c r="O67" s="161">
        <f>+I67+K67+M67</f>
        <v>41</v>
      </c>
      <c r="P67" s="152">
        <f>+J67+L67+N67</f>
        <v>6</v>
      </c>
      <c r="Q67" s="155">
        <f t="shared" si="8"/>
        <v>3</v>
      </c>
      <c r="R67" s="156">
        <f t="shared" si="9"/>
        <v>6.833333333333333</v>
      </c>
      <c r="S67" s="161">
        <v>4</v>
      </c>
      <c r="T67" s="153">
        <f t="shared" si="10"/>
        <v>9.25</v>
      </c>
      <c r="U67" s="161">
        <v>25493.5</v>
      </c>
      <c r="V67" s="152">
        <v>2643</v>
      </c>
      <c r="W67" s="162">
        <f t="shared" si="11"/>
        <v>9.645667801740446</v>
      </c>
      <c r="X67" s="45"/>
    </row>
    <row r="68" spans="1:28" s="23" customFormat="1" ht="15">
      <c r="A68" s="1"/>
      <c r="B68" s="193"/>
      <c r="C68" s="194"/>
      <c r="D68" s="194"/>
      <c r="E68" s="195"/>
      <c r="F68" s="3"/>
      <c r="G68" s="3"/>
      <c r="H68" s="4"/>
      <c r="I68" s="126"/>
      <c r="J68" s="131"/>
      <c r="K68" s="126"/>
      <c r="L68" s="131"/>
      <c r="M68" s="126"/>
      <c r="N68" s="131"/>
      <c r="O68" s="127"/>
      <c r="P68" s="137"/>
      <c r="Q68" s="131"/>
      <c r="R68" s="5"/>
      <c r="S68" s="126"/>
      <c r="T68" s="6"/>
      <c r="U68" s="126"/>
      <c r="V68" s="131"/>
      <c r="W68" s="5"/>
      <c r="AB68" s="23" t="s">
        <v>18</v>
      </c>
    </row>
    <row r="69" spans="1:24" s="27" customFormat="1" ht="18">
      <c r="A69" s="24"/>
      <c r="B69" s="25"/>
      <c r="C69" s="26"/>
      <c r="F69" s="28"/>
      <c r="G69" s="29"/>
      <c r="H69" s="30"/>
      <c r="I69" s="32"/>
      <c r="J69" s="132"/>
      <c r="K69" s="32"/>
      <c r="L69" s="132"/>
      <c r="M69" s="32"/>
      <c r="N69" s="132"/>
      <c r="O69" s="32"/>
      <c r="P69" s="132"/>
      <c r="Q69" s="132"/>
      <c r="R69" s="31"/>
      <c r="S69" s="32"/>
      <c r="T69" s="33"/>
      <c r="U69" s="32"/>
      <c r="V69" s="132"/>
      <c r="W69" s="31"/>
      <c r="X69" s="34"/>
    </row>
    <row r="70" spans="4:23" ht="18">
      <c r="D70" s="191"/>
      <c r="E70" s="192"/>
      <c r="F70" s="192"/>
      <c r="G70" s="192"/>
      <c r="S70" s="199" t="s">
        <v>0</v>
      </c>
      <c r="T70" s="199"/>
      <c r="U70" s="199"/>
      <c r="V70" s="199"/>
      <c r="W70" s="199"/>
    </row>
    <row r="71" spans="4:23" ht="18">
      <c r="D71" s="40"/>
      <c r="E71" s="41"/>
      <c r="F71" s="42"/>
      <c r="G71" s="42"/>
      <c r="S71" s="199"/>
      <c r="T71" s="199"/>
      <c r="U71" s="199"/>
      <c r="V71" s="199"/>
      <c r="W71" s="199"/>
    </row>
    <row r="72" spans="19:23" ht="18">
      <c r="S72" s="199"/>
      <c r="T72" s="199"/>
      <c r="U72" s="199"/>
      <c r="V72" s="199"/>
      <c r="W72" s="199"/>
    </row>
    <row r="73" spans="16:23" ht="18">
      <c r="P73" s="196" t="s">
        <v>25</v>
      </c>
      <c r="Q73" s="197"/>
      <c r="R73" s="197"/>
      <c r="S73" s="197"/>
      <c r="T73" s="197"/>
      <c r="U73" s="197"/>
      <c r="V73" s="197"/>
      <c r="W73" s="197"/>
    </row>
    <row r="74" spans="16:23" ht="18">
      <c r="P74" s="197"/>
      <c r="Q74" s="197"/>
      <c r="R74" s="197"/>
      <c r="S74" s="197"/>
      <c r="T74" s="197"/>
      <c r="U74" s="197"/>
      <c r="V74" s="197"/>
      <c r="W74" s="197"/>
    </row>
    <row r="75" spans="16:23" ht="18">
      <c r="P75" s="197"/>
      <c r="Q75" s="197"/>
      <c r="R75" s="197"/>
      <c r="S75" s="197"/>
      <c r="T75" s="197"/>
      <c r="U75" s="197"/>
      <c r="V75" s="197"/>
      <c r="W75" s="197"/>
    </row>
    <row r="76" spans="16:23" ht="18">
      <c r="P76" s="197"/>
      <c r="Q76" s="197"/>
      <c r="R76" s="197"/>
      <c r="S76" s="197"/>
      <c r="T76" s="197"/>
      <c r="U76" s="197"/>
      <c r="V76" s="197"/>
      <c r="W76" s="197"/>
    </row>
    <row r="77" spans="16:23" ht="18">
      <c r="P77" s="197"/>
      <c r="Q77" s="197"/>
      <c r="R77" s="197"/>
      <c r="S77" s="197"/>
      <c r="T77" s="197"/>
      <c r="U77" s="197"/>
      <c r="V77" s="197"/>
      <c r="W77" s="197"/>
    </row>
    <row r="78" spans="16:23" ht="18">
      <c r="P78" s="197"/>
      <c r="Q78" s="197"/>
      <c r="R78" s="197"/>
      <c r="S78" s="197"/>
      <c r="T78" s="197"/>
      <c r="U78" s="197"/>
      <c r="V78" s="197"/>
      <c r="W78" s="197"/>
    </row>
    <row r="79" spans="16:23" ht="18">
      <c r="P79" s="198" t="s">
        <v>12</v>
      </c>
      <c r="Q79" s="197"/>
      <c r="R79" s="197"/>
      <c r="S79" s="197"/>
      <c r="T79" s="197"/>
      <c r="U79" s="197"/>
      <c r="V79" s="197"/>
      <c r="W79" s="197"/>
    </row>
    <row r="80" spans="16:23" ht="18">
      <c r="P80" s="197"/>
      <c r="Q80" s="197"/>
      <c r="R80" s="197"/>
      <c r="S80" s="197"/>
      <c r="T80" s="197"/>
      <c r="U80" s="197"/>
      <c r="V80" s="197"/>
      <c r="W80" s="197"/>
    </row>
    <row r="81" spans="16:23" ht="18">
      <c r="P81" s="197"/>
      <c r="Q81" s="197"/>
      <c r="R81" s="197"/>
      <c r="S81" s="197"/>
      <c r="T81" s="197"/>
      <c r="U81" s="197"/>
      <c r="V81" s="197"/>
      <c r="W81" s="197"/>
    </row>
    <row r="82" spans="16:23" ht="18">
      <c r="P82" s="197"/>
      <c r="Q82" s="197"/>
      <c r="R82" s="197"/>
      <c r="S82" s="197"/>
      <c r="T82" s="197"/>
      <c r="U82" s="197"/>
      <c r="V82" s="197"/>
      <c r="W82" s="197"/>
    </row>
    <row r="83" spans="16:23" ht="18">
      <c r="P83" s="197"/>
      <c r="Q83" s="197"/>
      <c r="R83" s="197"/>
      <c r="S83" s="197"/>
      <c r="T83" s="197"/>
      <c r="U83" s="197"/>
      <c r="V83" s="197"/>
      <c r="W83" s="197"/>
    </row>
    <row r="84" spans="16:23" ht="18">
      <c r="P84" s="197"/>
      <c r="Q84" s="197"/>
      <c r="R84" s="197"/>
      <c r="S84" s="197"/>
      <c r="T84" s="197"/>
      <c r="U84" s="197"/>
      <c r="V84" s="197"/>
      <c r="W84" s="197"/>
    </row>
    <row r="85" spans="16:23" ht="18">
      <c r="P85" s="197"/>
      <c r="Q85" s="197"/>
      <c r="R85" s="197"/>
      <c r="S85" s="197"/>
      <c r="T85" s="197"/>
      <c r="U85" s="197"/>
      <c r="V85" s="197"/>
      <c r="W85" s="197"/>
    </row>
  </sheetData>
  <sheetProtection/>
  <mergeCells count="19">
    <mergeCell ref="U3:W3"/>
    <mergeCell ref="B3:B4"/>
    <mergeCell ref="C3:C4"/>
    <mergeCell ref="E3:E4"/>
    <mergeCell ref="H3:H4"/>
    <mergeCell ref="D3:D4"/>
    <mergeCell ref="M3:N3"/>
    <mergeCell ref="K3:L3"/>
    <mergeCell ref="O3:R3"/>
    <mergeCell ref="D70:G70"/>
    <mergeCell ref="B68:E68"/>
    <mergeCell ref="P73:W78"/>
    <mergeCell ref="P79:W85"/>
    <mergeCell ref="S70:W72"/>
    <mergeCell ref="A2:W2"/>
    <mergeCell ref="S3:T3"/>
    <mergeCell ref="F3:F4"/>
    <mergeCell ref="I3:J3"/>
    <mergeCell ref="G3:G4"/>
  </mergeCells>
  <printOptions/>
  <pageMargins left="0.3" right="0.13" top="1" bottom="1" header="0.5" footer="0.5"/>
  <pageSetup orientation="portrait" paperSize="9" scale="35" r:id="rId2"/>
  <ignoredErrors>
    <ignoredError sqref="X6:X7 X36:X41 X20:X27 X47:X50 X13:X17 X18" formula="1" unlockedFormula="1"/>
    <ignoredError sqref="X28:X35 X9:X12" unlockedFormula="1"/>
    <ignoredError sqref="N68:W68 O9:U39 O49:S66"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8515625" style="119" bestFit="1" customWidth="1"/>
    <col min="2" max="2" width="42.7109375" style="118"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10.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3.00390625" style="121" bestFit="1" customWidth="1"/>
    <col min="16" max="16" width="8.710937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0.28125" style="125" bestFit="1" customWidth="1"/>
    <col min="23" max="23" width="7.140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12" t="s">
        <v>13</v>
      </c>
      <c r="B2" s="213"/>
      <c r="C2" s="213"/>
      <c r="D2" s="213"/>
      <c r="E2" s="213"/>
      <c r="F2" s="213"/>
      <c r="G2" s="213"/>
      <c r="H2" s="213"/>
      <c r="I2" s="213"/>
      <c r="J2" s="213"/>
      <c r="K2" s="213"/>
      <c r="L2" s="213"/>
      <c r="M2" s="213"/>
      <c r="N2" s="213"/>
      <c r="O2" s="213"/>
      <c r="P2" s="213"/>
      <c r="Q2" s="213"/>
      <c r="R2" s="213"/>
      <c r="S2" s="213"/>
      <c r="T2" s="213"/>
      <c r="U2" s="213"/>
      <c r="V2" s="213"/>
      <c r="W2" s="213"/>
    </row>
    <row r="3" spans="1:23" s="70" customFormat="1" ht="16.5" customHeight="1">
      <c r="A3" s="69"/>
      <c r="B3" s="214" t="s">
        <v>14</v>
      </c>
      <c r="C3" s="216" t="s">
        <v>20</v>
      </c>
      <c r="D3" s="218" t="s">
        <v>4</v>
      </c>
      <c r="E3" s="218" t="s">
        <v>1</v>
      </c>
      <c r="F3" s="218" t="s">
        <v>21</v>
      </c>
      <c r="G3" s="218" t="s">
        <v>22</v>
      </c>
      <c r="H3" s="218" t="s">
        <v>23</v>
      </c>
      <c r="I3" s="221" t="s">
        <v>5</v>
      </c>
      <c r="J3" s="221"/>
      <c r="K3" s="221" t="s">
        <v>6</v>
      </c>
      <c r="L3" s="221"/>
      <c r="M3" s="221" t="s">
        <v>7</v>
      </c>
      <c r="N3" s="221"/>
      <c r="O3" s="222" t="s">
        <v>24</v>
      </c>
      <c r="P3" s="222"/>
      <c r="Q3" s="222"/>
      <c r="R3" s="222"/>
      <c r="S3" s="221" t="s">
        <v>3</v>
      </c>
      <c r="T3" s="221"/>
      <c r="U3" s="222" t="s">
        <v>15</v>
      </c>
      <c r="V3" s="222"/>
      <c r="W3" s="223"/>
    </row>
    <row r="4" spans="1:23" s="70" customFormat="1" ht="37.5" customHeight="1" thickBot="1">
      <c r="A4" s="71"/>
      <c r="B4" s="215"/>
      <c r="C4" s="217"/>
      <c r="D4" s="219"/>
      <c r="E4" s="219"/>
      <c r="F4" s="220"/>
      <c r="G4" s="220"/>
      <c r="H4" s="220"/>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124</v>
      </c>
      <c r="C5" s="177">
        <v>39948</v>
      </c>
      <c r="D5" s="178" t="s">
        <v>26</v>
      </c>
      <c r="E5" s="179" t="s">
        <v>43</v>
      </c>
      <c r="F5" s="180">
        <v>187</v>
      </c>
      <c r="G5" s="181">
        <v>355</v>
      </c>
      <c r="H5" s="181">
        <v>1</v>
      </c>
      <c r="I5" s="182">
        <v>382940</v>
      </c>
      <c r="J5" s="183">
        <v>39299</v>
      </c>
      <c r="K5" s="182">
        <v>495331</v>
      </c>
      <c r="L5" s="183">
        <v>50833</v>
      </c>
      <c r="M5" s="182">
        <v>436866</v>
      </c>
      <c r="N5" s="183">
        <v>45168</v>
      </c>
      <c r="O5" s="182">
        <f>+I5+K5+M5</f>
        <v>1315137</v>
      </c>
      <c r="P5" s="183">
        <f>+J5+L5+N5</f>
        <v>135300</v>
      </c>
      <c r="Q5" s="184">
        <f aca="true" t="shared" si="0" ref="Q5:Q24">IF(O5&lt;&gt;0,P5/G5,"")</f>
        <v>381.1267605633803</v>
      </c>
      <c r="R5" s="185">
        <f aca="true" t="shared" si="1" ref="R5:R24">IF(O5&lt;&gt;0,O5/P5,"")</f>
        <v>9.720155210643016</v>
      </c>
      <c r="S5" s="182"/>
      <c r="T5" s="186">
        <f aca="true" t="shared" si="2" ref="T5:T24">IF(S5&lt;&gt;0,-(S5-O5)/S5,"")</f>
      </c>
      <c r="U5" s="182">
        <v>1315137</v>
      </c>
      <c r="V5" s="183">
        <v>135300</v>
      </c>
      <c r="W5" s="187">
        <f aca="true" t="shared" si="3" ref="W5:W24">U5/V5</f>
        <v>9.720155210643016</v>
      </c>
      <c r="X5" s="70"/>
    </row>
    <row r="6" spans="1:24" s="79" customFormat="1" ht="16.5" customHeight="1">
      <c r="A6" s="2">
        <v>2</v>
      </c>
      <c r="B6" s="150" t="s">
        <v>125</v>
      </c>
      <c r="C6" s="143">
        <v>39948</v>
      </c>
      <c r="D6" s="142" t="s">
        <v>107</v>
      </c>
      <c r="E6" s="173" t="s">
        <v>126</v>
      </c>
      <c r="F6" s="174">
        <v>151</v>
      </c>
      <c r="G6" s="144">
        <v>151</v>
      </c>
      <c r="H6" s="144">
        <v>1</v>
      </c>
      <c r="I6" s="145">
        <v>24155.5</v>
      </c>
      <c r="J6" s="146">
        <v>3245</v>
      </c>
      <c r="K6" s="145">
        <v>48927.5</v>
      </c>
      <c r="L6" s="146">
        <v>6419</v>
      </c>
      <c r="M6" s="145">
        <v>45114</v>
      </c>
      <c r="N6" s="146">
        <v>5780</v>
      </c>
      <c r="O6" s="145">
        <f>I6+K6+M6</f>
        <v>118197</v>
      </c>
      <c r="P6" s="146">
        <f>J6+L6+N6</f>
        <v>15444</v>
      </c>
      <c r="Q6" s="147">
        <f t="shared" si="0"/>
        <v>102.27814569536424</v>
      </c>
      <c r="R6" s="148">
        <f t="shared" si="1"/>
        <v>7.653263403263403</v>
      </c>
      <c r="S6" s="145"/>
      <c r="T6" s="149">
        <f t="shared" si="2"/>
      </c>
      <c r="U6" s="145">
        <v>118197</v>
      </c>
      <c r="V6" s="146">
        <v>15444</v>
      </c>
      <c r="W6" s="151">
        <f t="shared" si="3"/>
        <v>7.653263403263403</v>
      </c>
      <c r="X6" s="70"/>
    </row>
    <row r="7" spans="1:24" s="79" customFormat="1" ht="15.75" customHeight="1" thickBot="1">
      <c r="A7" s="48">
        <v>3</v>
      </c>
      <c r="B7" s="157" t="s">
        <v>100</v>
      </c>
      <c r="C7" s="158">
        <v>39941</v>
      </c>
      <c r="D7" s="159" t="s">
        <v>2</v>
      </c>
      <c r="E7" s="175" t="s">
        <v>11</v>
      </c>
      <c r="F7" s="188">
        <v>80</v>
      </c>
      <c r="G7" s="160">
        <v>80</v>
      </c>
      <c r="H7" s="160">
        <v>2</v>
      </c>
      <c r="I7" s="161">
        <v>28715</v>
      </c>
      <c r="J7" s="152">
        <v>2643</v>
      </c>
      <c r="K7" s="161">
        <v>41212</v>
      </c>
      <c r="L7" s="152">
        <v>3779</v>
      </c>
      <c r="M7" s="161">
        <v>37318</v>
      </c>
      <c r="N7" s="152">
        <v>3442</v>
      </c>
      <c r="O7" s="161">
        <f>+M7+K7+I7</f>
        <v>107245</v>
      </c>
      <c r="P7" s="152">
        <f>+N7+L7+J7</f>
        <v>9864</v>
      </c>
      <c r="Q7" s="155">
        <f t="shared" si="0"/>
        <v>123.3</v>
      </c>
      <c r="R7" s="156">
        <f t="shared" si="1"/>
        <v>10.872364152473642</v>
      </c>
      <c r="S7" s="161">
        <v>256819</v>
      </c>
      <c r="T7" s="153">
        <f t="shared" si="2"/>
        <v>-0.5824101799321701</v>
      </c>
      <c r="U7" s="161">
        <v>485361</v>
      </c>
      <c r="V7" s="152">
        <v>46894</v>
      </c>
      <c r="W7" s="162">
        <f t="shared" si="3"/>
        <v>10.35017272998678</v>
      </c>
      <c r="X7" s="80"/>
    </row>
    <row r="8" spans="1:25" s="83" customFormat="1" ht="15.75" customHeight="1">
      <c r="A8" s="81">
        <v>4</v>
      </c>
      <c r="B8" s="163" t="s">
        <v>127</v>
      </c>
      <c r="C8" s="164">
        <v>39948</v>
      </c>
      <c r="D8" s="165" t="s">
        <v>2</v>
      </c>
      <c r="E8" s="189" t="s">
        <v>32</v>
      </c>
      <c r="F8" s="190">
        <v>46</v>
      </c>
      <c r="G8" s="166">
        <v>40</v>
      </c>
      <c r="H8" s="166">
        <v>1</v>
      </c>
      <c r="I8" s="167">
        <v>17092</v>
      </c>
      <c r="J8" s="168">
        <v>1465</v>
      </c>
      <c r="K8" s="167">
        <v>42817</v>
      </c>
      <c r="L8" s="168">
        <v>3451</v>
      </c>
      <c r="M8" s="167">
        <v>40483</v>
      </c>
      <c r="N8" s="168">
        <v>3133</v>
      </c>
      <c r="O8" s="167">
        <f>+M8+K8+I8</f>
        <v>100392</v>
      </c>
      <c r="P8" s="168">
        <f>+N8+L8+J8</f>
        <v>8049</v>
      </c>
      <c r="Q8" s="169">
        <f t="shared" si="0"/>
        <v>201.225</v>
      </c>
      <c r="R8" s="170">
        <f t="shared" si="1"/>
        <v>12.47260529258293</v>
      </c>
      <c r="S8" s="167"/>
      <c r="T8" s="171">
        <f t="shared" si="2"/>
      </c>
      <c r="U8" s="167">
        <v>100392</v>
      </c>
      <c r="V8" s="168">
        <v>8049</v>
      </c>
      <c r="W8" s="172">
        <f t="shared" si="3"/>
        <v>12.47260529258293</v>
      </c>
      <c r="X8" s="80"/>
      <c r="Y8" s="82"/>
    </row>
    <row r="9" spans="1:24" s="67" customFormat="1" ht="15.75" customHeight="1">
      <c r="A9" s="2">
        <v>5</v>
      </c>
      <c r="B9" s="150" t="s">
        <v>101</v>
      </c>
      <c r="C9" s="143">
        <v>39941</v>
      </c>
      <c r="D9" s="142" t="s">
        <v>26</v>
      </c>
      <c r="E9" s="173" t="s">
        <v>19</v>
      </c>
      <c r="F9" s="174">
        <v>79</v>
      </c>
      <c r="G9" s="144">
        <v>79</v>
      </c>
      <c r="H9" s="144">
        <v>2</v>
      </c>
      <c r="I9" s="145">
        <v>17760</v>
      </c>
      <c r="J9" s="146">
        <v>1868</v>
      </c>
      <c r="K9" s="145">
        <v>31496</v>
      </c>
      <c r="L9" s="146">
        <v>3252</v>
      </c>
      <c r="M9" s="145">
        <v>36523</v>
      </c>
      <c r="N9" s="146">
        <v>3690</v>
      </c>
      <c r="O9" s="145">
        <f>+I9+K9+M9</f>
        <v>85779</v>
      </c>
      <c r="P9" s="146">
        <f>+J9+L9+N9</f>
        <v>8810</v>
      </c>
      <c r="Q9" s="147">
        <f t="shared" si="0"/>
        <v>111.51898734177215</v>
      </c>
      <c r="R9" s="148">
        <f t="shared" si="1"/>
        <v>9.736549375709421</v>
      </c>
      <c r="S9" s="145">
        <v>198470</v>
      </c>
      <c r="T9" s="149">
        <f t="shared" si="2"/>
        <v>-0.567798659747065</v>
      </c>
      <c r="U9" s="145">
        <v>396423</v>
      </c>
      <c r="V9" s="146">
        <v>42665</v>
      </c>
      <c r="W9" s="151">
        <f t="shared" si="3"/>
        <v>9.291527012773937</v>
      </c>
      <c r="X9" s="80"/>
    </row>
    <row r="10" spans="1:24" s="67" customFormat="1" ht="15.75" customHeight="1">
      <c r="A10" s="2">
        <v>6</v>
      </c>
      <c r="B10" s="150" t="s">
        <v>128</v>
      </c>
      <c r="C10" s="143">
        <v>39948</v>
      </c>
      <c r="D10" s="142" t="s">
        <v>2</v>
      </c>
      <c r="E10" s="173" t="s">
        <v>30</v>
      </c>
      <c r="F10" s="174">
        <v>33</v>
      </c>
      <c r="G10" s="144">
        <v>33</v>
      </c>
      <c r="H10" s="144">
        <v>1</v>
      </c>
      <c r="I10" s="145">
        <v>16051</v>
      </c>
      <c r="J10" s="146">
        <v>1422</v>
      </c>
      <c r="K10" s="145">
        <v>36806</v>
      </c>
      <c r="L10" s="146">
        <v>3318</v>
      </c>
      <c r="M10" s="145">
        <v>26713</v>
      </c>
      <c r="N10" s="146">
        <v>2397</v>
      </c>
      <c r="O10" s="145">
        <f>+M10+K10+I10</f>
        <v>79570</v>
      </c>
      <c r="P10" s="146">
        <f>+N10+L10+J10</f>
        <v>7137</v>
      </c>
      <c r="Q10" s="147">
        <f t="shared" si="0"/>
        <v>216.27272727272728</v>
      </c>
      <c r="R10" s="148">
        <f t="shared" si="1"/>
        <v>11.14894213254869</v>
      </c>
      <c r="S10" s="145"/>
      <c r="T10" s="149">
        <f t="shared" si="2"/>
      </c>
      <c r="U10" s="145">
        <v>79570</v>
      </c>
      <c r="V10" s="146">
        <v>7137</v>
      </c>
      <c r="W10" s="151">
        <f t="shared" si="3"/>
        <v>11.14894213254869</v>
      </c>
      <c r="X10" s="83"/>
    </row>
    <row r="11" spans="1:24" s="67" customFormat="1" ht="15.75" customHeight="1">
      <c r="A11" s="2">
        <v>7</v>
      </c>
      <c r="B11" s="150" t="s">
        <v>86</v>
      </c>
      <c r="C11" s="143">
        <v>39934</v>
      </c>
      <c r="D11" s="142" t="s">
        <v>27</v>
      </c>
      <c r="E11" s="173" t="s">
        <v>28</v>
      </c>
      <c r="F11" s="174">
        <v>110</v>
      </c>
      <c r="G11" s="144">
        <v>110</v>
      </c>
      <c r="H11" s="144">
        <v>3</v>
      </c>
      <c r="I11" s="145">
        <v>16096.5</v>
      </c>
      <c r="J11" s="146">
        <v>1863</v>
      </c>
      <c r="K11" s="145">
        <v>28123.75</v>
      </c>
      <c r="L11" s="146">
        <v>3285</v>
      </c>
      <c r="M11" s="145">
        <v>22993</v>
      </c>
      <c r="N11" s="146">
        <v>2760</v>
      </c>
      <c r="O11" s="145">
        <f>I11+K11+M11</f>
        <v>67213.25</v>
      </c>
      <c r="P11" s="146">
        <f>J11+L11+N11</f>
        <v>7908</v>
      </c>
      <c r="Q11" s="147">
        <f t="shared" si="0"/>
        <v>71.89090909090909</v>
      </c>
      <c r="R11" s="148">
        <f t="shared" si="1"/>
        <v>8.499399342438037</v>
      </c>
      <c r="S11" s="145">
        <v>204114.75</v>
      </c>
      <c r="T11" s="149">
        <f t="shared" si="2"/>
        <v>-0.6707085107764138</v>
      </c>
      <c r="U11" s="145">
        <v>1197985.25</v>
      </c>
      <c r="V11" s="146">
        <v>124524</v>
      </c>
      <c r="W11" s="151">
        <f t="shared" si="3"/>
        <v>9.620516928463589</v>
      </c>
      <c r="X11" s="82"/>
    </row>
    <row r="12" spans="1:25" s="67" customFormat="1" ht="15.75" customHeight="1">
      <c r="A12" s="2">
        <v>8</v>
      </c>
      <c r="B12" s="150" t="s">
        <v>102</v>
      </c>
      <c r="C12" s="143">
        <v>39941</v>
      </c>
      <c r="D12" s="142" t="s">
        <v>103</v>
      </c>
      <c r="E12" s="173" t="s">
        <v>104</v>
      </c>
      <c r="F12" s="174">
        <v>104</v>
      </c>
      <c r="G12" s="144">
        <v>99</v>
      </c>
      <c r="H12" s="144">
        <v>2</v>
      </c>
      <c r="I12" s="145">
        <v>13705.3</v>
      </c>
      <c r="J12" s="146">
        <v>1592</v>
      </c>
      <c r="K12" s="145">
        <v>23074.3</v>
      </c>
      <c r="L12" s="146">
        <v>2683</v>
      </c>
      <c r="M12" s="145">
        <v>25866.8</v>
      </c>
      <c r="N12" s="146">
        <v>2925</v>
      </c>
      <c r="O12" s="145">
        <v>62646.3</v>
      </c>
      <c r="P12" s="146">
        <v>7200</v>
      </c>
      <c r="Q12" s="147">
        <f t="shared" si="0"/>
        <v>72.72727272727273</v>
      </c>
      <c r="R12" s="148">
        <f t="shared" si="1"/>
        <v>8.700875</v>
      </c>
      <c r="S12" s="145">
        <v>129339.8</v>
      </c>
      <c r="T12" s="149">
        <f t="shared" si="2"/>
        <v>-0.5156456094721037</v>
      </c>
      <c r="U12" s="145">
        <v>296525.3</v>
      </c>
      <c r="V12" s="146">
        <v>35262</v>
      </c>
      <c r="W12" s="151">
        <f t="shared" si="3"/>
        <v>8.409202540978956</v>
      </c>
      <c r="X12" s="84"/>
      <c r="Y12" s="82"/>
    </row>
    <row r="13" spans="1:25" s="67" customFormat="1" ht="15.75" customHeight="1">
      <c r="A13" s="2">
        <v>9</v>
      </c>
      <c r="B13" s="150" t="s">
        <v>80</v>
      </c>
      <c r="C13" s="143">
        <v>39927</v>
      </c>
      <c r="D13" s="142" t="s">
        <v>26</v>
      </c>
      <c r="E13" s="173" t="s">
        <v>19</v>
      </c>
      <c r="F13" s="174">
        <v>65</v>
      </c>
      <c r="G13" s="144">
        <v>30</v>
      </c>
      <c r="H13" s="144">
        <v>4</v>
      </c>
      <c r="I13" s="145">
        <v>5333</v>
      </c>
      <c r="J13" s="146">
        <v>730</v>
      </c>
      <c r="K13" s="145">
        <v>7978</v>
      </c>
      <c r="L13" s="146">
        <v>1108</v>
      </c>
      <c r="M13" s="145">
        <v>7777</v>
      </c>
      <c r="N13" s="146">
        <v>1101</v>
      </c>
      <c r="O13" s="145">
        <f>+I13+K13+M13</f>
        <v>21088</v>
      </c>
      <c r="P13" s="146">
        <f>+J13+L13+N13</f>
        <v>2939</v>
      </c>
      <c r="Q13" s="147">
        <f t="shared" si="0"/>
        <v>97.96666666666667</v>
      </c>
      <c r="R13" s="148">
        <f t="shared" si="1"/>
        <v>7.175229669955767</v>
      </c>
      <c r="S13" s="145">
        <v>136292</v>
      </c>
      <c r="T13" s="149">
        <f t="shared" si="2"/>
        <v>-0.845273383617527</v>
      </c>
      <c r="U13" s="145">
        <v>1348094</v>
      </c>
      <c r="V13" s="146">
        <v>134125</v>
      </c>
      <c r="W13" s="151">
        <f t="shared" si="3"/>
        <v>10.051027027027027</v>
      </c>
      <c r="X13" s="82"/>
      <c r="Y13" s="82"/>
    </row>
    <row r="14" spans="1:25" s="67" customFormat="1" ht="15.75" customHeight="1">
      <c r="A14" s="2">
        <v>10</v>
      </c>
      <c r="B14" s="150" t="s">
        <v>81</v>
      </c>
      <c r="C14" s="143">
        <v>39927</v>
      </c>
      <c r="D14" s="142" t="s">
        <v>2</v>
      </c>
      <c r="E14" s="173" t="s">
        <v>11</v>
      </c>
      <c r="F14" s="174">
        <v>80</v>
      </c>
      <c r="G14" s="144">
        <v>60</v>
      </c>
      <c r="H14" s="144">
        <v>4</v>
      </c>
      <c r="I14" s="145">
        <v>3327</v>
      </c>
      <c r="J14" s="146">
        <v>557</v>
      </c>
      <c r="K14" s="145">
        <v>6485</v>
      </c>
      <c r="L14" s="146">
        <v>1021</v>
      </c>
      <c r="M14" s="145">
        <v>7435</v>
      </c>
      <c r="N14" s="146">
        <v>1150</v>
      </c>
      <c r="O14" s="145">
        <f>+M14+K14+I14</f>
        <v>17247</v>
      </c>
      <c r="P14" s="146">
        <f>+N14+L14+J14</f>
        <v>2728</v>
      </c>
      <c r="Q14" s="147">
        <f t="shared" si="0"/>
        <v>45.46666666666667</v>
      </c>
      <c r="R14" s="148">
        <f t="shared" si="1"/>
        <v>6.322214076246334</v>
      </c>
      <c r="S14" s="145">
        <v>34867</v>
      </c>
      <c r="T14" s="149">
        <f t="shared" si="2"/>
        <v>-0.5053488972380761</v>
      </c>
      <c r="U14" s="145">
        <v>602638</v>
      </c>
      <c r="V14" s="146">
        <v>72304</v>
      </c>
      <c r="W14" s="151">
        <f t="shared" si="3"/>
        <v>8.334780924983404</v>
      </c>
      <c r="X14" s="82"/>
      <c r="Y14" s="82"/>
    </row>
    <row r="15" spans="1:25" s="67" customFormat="1" ht="15.75" customHeight="1">
      <c r="A15" s="2">
        <v>11</v>
      </c>
      <c r="B15" s="150" t="s">
        <v>87</v>
      </c>
      <c r="C15" s="143">
        <v>39745</v>
      </c>
      <c r="D15" s="142" t="s">
        <v>29</v>
      </c>
      <c r="E15" s="173" t="s">
        <v>129</v>
      </c>
      <c r="F15" s="174">
        <v>72</v>
      </c>
      <c r="G15" s="144">
        <v>37</v>
      </c>
      <c r="H15" s="144">
        <v>3</v>
      </c>
      <c r="I15" s="145">
        <v>6076</v>
      </c>
      <c r="J15" s="146">
        <v>859</v>
      </c>
      <c r="K15" s="145">
        <v>4321</v>
      </c>
      <c r="L15" s="146">
        <v>529</v>
      </c>
      <c r="M15" s="145">
        <v>4526</v>
      </c>
      <c r="N15" s="146">
        <v>555</v>
      </c>
      <c r="O15" s="145">
        <f>+I15+K15+M15</f>
        <v>14923</v>
      </c>
      <c r="P15" s="146">
        <f>+J15+L15+N15</f>
        <v>1943</v>
      </c>
      <c r="Q15" s="147">
        <f t="shared" si="0"/>
        <v>52.513513513513516</v>
      </c>
      <c r="R15" s="148">
        <f t="shared" si="1"/>
        <v>7.680391147709727</v>
      </c>
      <c r="S15" s="145">
        <v>49968</v>
      </c>
      <c r="T15" s="149">
        <f t="shared" si="2"/>
        <v>-0.7013488632724943</v>
      </c>
      <c r="U15" s="145">
        <v>1607897</v>
      </c>
      <c r="V15" s="146">
        <v>180531</v>
      </c>
      <c r="W15" s="151">
        <f t="shared" si="3"/>
        <v>8.906486974536229</v>
      </c>
      <c r="X15" s="82"/>
      <c r="Y15" s="82"/>
    </row>
    <row r="16" spans="1:25" s="67" customFormat="1" ht="15.75" customHeight="1">
      <c r="A16" s="2">
        <v>12</v>
      </c>
      <c r="B16" s="150" t="s">
        <v>65</v>
      </c>
      <c r="C16" s="143">
        <v>39913</v>
      </c>
      <c r="D16" s="142" t="s">
        <v>26</v>
      </c>
      <c r="E16" s="173" t="s">
        <v>19</v>
      </c>
      <c r="F16" s="174">
        <v>102</v>
      </c>
      <c r="G16" s="144">
        <v>41</v>
      </c>
      <c r="H16" s="144">
        <v>6</v>
      </c>
      <c r="I16" s="145">
        <v>3609</v>
      </c>
      <c r="J16" s="146">
        <v>741</v>
      </c>
      <c r="K16" s="145">
        <v>5688</v>
      </c>
      <c r="L16" s="146">
        <v>1045</v>
      </c>
      <c r="M16" s="145">
        <v>5409</v>
      </c>
      <c r="N16" s="146">
        <v>1013</v>
      </c>
      <c r="O16" s="145">
        <f>+I16+K16+M16</f>
        <v>14706</v>
      </c>
      <c r="P16" s="146">
        <f>+J16+L16+N16</f>
        <v>2799</v>
      </c>
      <c r="Q16" s="147">
        <f t="shared" si="0"/>
        <v>68.26829268292683</v>
      </c>
      <c r="R16" s="148">
        <f t="shared" si="1"/>
        <v>5.254019292604502</v>
      </c>
      <c r="S16" s="145">
        <v>66911</v>
      </c>
      <c r="T16" s="149">
        <f t="shared" si="2"/>
        <v>-0.7802155101552809</v>
      </c>
      <c r="U16" s="145">
        <v>2721048</v>
      </c>
      <c r="V16" s="146">
        <v>313954</v>
      </c>
      <c r="W16" s="151">
        <f t="shared" si="3"/>
        <v>8.667027653732712</v>
      </c>
      <c r="X16" s="82"/>
      <c r="Y16" s="82"/>
    </row>
    <row r="17" spans="1:25" s="67" customFormat="1" ht="15.75" customHeight="1">
      <c r="A17" s="2">
        <v>13</v>
      </c>
      <c r="B17" s="150" t="s">
        <v>105</v>
      </c>
      <c r="C17" s="143">
        <v>39941</v>
      </c>
      <c r="D17" s="142" t="s">
        <v>34</v>
      </c>
      <c r="E17" s="173" t="s">
        <v>64</v>
      </c>
      <c r="F17" s="174">
        <v>48</v>
      </c>
      <c r="G17" s="144">
        <v>48</v>
      </c>
      <c r="H17" s="144">
        <v>2</v>
      </c>
      <c r="I17" s="145">
        <v>3269.5</v>
      </c>
      <c r="J17" s="146">
        <v>375</v>
      </c>
      <c r="K17" s="145">
        <v>5336</v>
      </c>
      <c r="L17" s="146">
        <v>596</v>
      </c>
      <c r="M17" s="145">
        <v>5933.5</v>
      </c>
      <c r="N17" s="146">
        <v>653</v>
      </c>
      <c r="O17" s="145">
        <f>I17+K17+M17</f>
        <v>14539</v>
      </c>
      <c r="P17" s="146">
        <f>J17+L17+N17</f>
        <v>1624</v>
      </c>
      <c r="Q17" s="147">
        <f t="shared" si="0"/>
        <v>33.833333333333336</v>
      </c>
      <c r="R17" s="148">
        <f t="shared" si="1"/>
        <v>8.952586206896552</v>
      </c>
      <c r="S17" s="145">
        <v>40344.75</v>
      </c>
      <c r="T17" s="149">
        <f t="shared" si="2"/>
        <v>-0.6396309309141833</v>
      </c>
      <c r="U17" s="145">
        <v>82576</v>
      </c>
      <c r="V17" s="146">
        <v>9014</v>
      </c>
      <c r="W17" s="151">
        <f t="shared" si="3"/>
        <v>9.160860883070779</v>
      </c>
      <c r="X17" s="82"/>
      <c r="Y17" s="82"/>
    </row>
    <row r="18" spans="1:25" s="67" customFormat="1" ht="15.75" customHeight="1">
      <c r="A18" s="2">
        <v>14</v>
      </c>
      <c r="B18" s="150" t="s">
        <v>88</v>
      </c>
      <c r="C18" s="143">
        <v>39934</v>
      </c>
      <c r="D18" s="142" t="s">
        <v>34</v>
      </c>
      <c r="E18" s="173" t="s">
        <v>109</v>
      </c>
      <c r="F18" s="174">
        <v>125</v>
      </c>
      <c r="G18" s="144">
        <v>84</v>
      </c>
      <c r="H18" s="144">
        <v>3</v>
      </c>
      <c r="I18" s="145">
        <v>3115</v>
      </c>
      <c r="J18" s="146">
        <v>566</v>
      </c>
      <c r="K18" s="145">
        <v>4079.5</v>
      </c>
      <c r="L18" s="146">
        <v>721</v>
      </c>
      <c r="M18" s="145">
        <v>5030.5</v>
      </c>
      <c r="N18" s="146">
        <v>904</v>
      </c>
      <c r="O18" s="145">
        <f>SUM(I18+K18+M18)</f>
        <v>12225</v>
      </c>
      <c r="P18" s="146">
        <f>SUM(J18+L18+N18)</f>
        <v>2191</v>
      </c>
      <c r="Q18" s="147">
        <f t="shared" si="0"/>
        <v>26.083333333333332</v>
      </c>
      <c r="R18" s="148">
        <f t="shared" si="1"/>
        <v>5.579643998174349</v>
      </c>
      <c r="S18" s="145">
        <v>24893</v>
      </c>
      <c r="T18" s="149">
        <f t="shared" si="2"/>
        <v>-0.5088980837986583</v>
      </c>
      <c r="U18" s="145">
        <v>168823.75</v>
      </c>
      <c r="V18" s="146">
        <v>24068</v>
      </c>
      <c r="W18" s="151">
        <f t="shared" si="3"/>
        <v>7.014448645504404</v>
      </c>
      <c r="X18" s="82"/>
      <c r="Y18" s="82"/>
    </row>
    <row r="19" spans="1:25" s="67" customFormat="1" ht="15.75" customHeight="1">
      <c r="A19" s="2">
        <v>15</v>
      </c>
      <c r="B19" s="150" t="s">
        <v>106</v>
      </c>
      <c r="C19" s="143">
        <v>39941</v>
      </c>
      <c r="D19" s="142" t="s">
        <v>107</v>
      </c>
      <c r="E19" s="173" t="s">
        <v>108</v>
      </c>
      <c r="F19" s="174">
        <v>10</v>
      </c>
      <c r="G19" s="144">
        <v>9</v>
      </c>
      <c r="H19" s="144">
        <v>2</v>
      </c>
      <c r="I19" s="145">
        <v>2623.5</v>
      </c>
      <c r="J19" s="146">
        <v>197</v>
      </c>
      <c r="K19" s="145">
        <v>3062.5</v>
      </c>
      <c r="L19" s="146">
        <v>236</v>
      </c>
      <c r="M19" s="145">
        <v>2493.5</v>
      </c>
      <c r="N19" s="146">
        <v>185</v>
      </c>
      <c r="O19" s="145">
        <f aca="true" t="shared" si="4" ref="O19:P21">I19+K19+M19</f>
        <v>8179.5</v>
      </c>
      <c r="P19" s="146">
        <f t="shared" si="4"/>
        <v>618</v>
      </c>
      <c r="Q19" s="147">
        <f t="shared" si="0"/>
        <v>68.66666666666667</v>
      </c>
      <c r="R19" s="148">
        <f t="shared" si="1"/>
        <v>13.235436893203884</v>
      </c>
      <c r="S19" s="145">
        <v>26167</v>
      </c>
      <c r="T19" s="149">
        <f t="shared" si="2"/>
        <v>-0.6874116253296136</v>
      </c>
      <c r="U19" s="145">
        <v>73627</v>
      </c>
      <c r="V19" s="146">
        <v>6481</v>
      </c>
      <c r="W19" s="151">
        <f t="shared" si="3"/>
        <v>11.360438203980868</v>
      </c>
      <c r="X19" s="82"/>
      <c r="Y19" s="82"/>
    </row>
    <row r="20" spans="1:25" s="67" customFormat="1" ht="15.75" customHeight="1">
      <c r="A20" s="2">
        <v>16</v>
      </c>
      <c r="B20" s="150" t="s">
        <v>112</v>
      </c>
      <c r="C20" s="143">
        <v>39941</v>
      </c>
      <c r="D20" s="142" t="s">
        <v>27</v>
      </c>
      <c r="E20" s="173" t="s">
        <v>113</v>
      </c>
      <c r="F20" s="174">
        <v>26</v>
      </c>
      <c r="G20" s="144">
        <v>24</v>
      </c>
      <c r="H20" s="144">
        <v>2</v>
      </c>
      <c r="I20" s="145">
        <v>1763</v>
      </c>
      <c r="J20" s="146">
        <v>204</v>
      </c>
      <c r="K20" s="145">
        <v>3029.5</v>
      </c>
      <c r="L20" s="146">
        <v>331</v>
      </c>
      <c r="M20" s="145">
        <v>2836</v>
      </c>
      <c r="N20" s="146">
        <v>314</v>
      </c>
      <c r="O20" s="145">
        <f t="shared" si="4"/>
        <v>7628.5</v>
      </c>
      <c r="P20" s="146">
        <f t="shared" si="4"/>
        <v>849</v>
      </c>
      <c r="Q20" s="147">
        <f t="shared" si="0"/>
        <v>35.375</v>
      </c>
      <c r="R20" s="148">
        <f t="shared" si="1"/>
        <v>8.98527679623086</v>
      </c>
      <c r="S20" s="145">
        <v>20527.75</v>
      </c>
      <c r="T20" s="149">
        <f t="shared" si="2"/>
        <v>-0.6283810938851068</v>
      </c>
      <c r="U20" s="145">
        <v>44111.25</v>
      </c>
      <c r="V20" s="146">
        <v>5344</v>
      </c>
      <c r="W20" s="151">
        <f t="shared" si="3"/>
        <v>8.254350673652695</v>
      </c>
      <c r="X20" s="82"/>
      <c r="Y20" s="82"/>
    </row>
    <row r="21" spans="1:24" s="67" customFormat="1" ht="15.75" customHeight="1">
      <c r="A21" s="2">
        <v>17</v>
      </c>
      <c r="B21" s="150" t="s">
        <v>77</v>
      </c>
      <c r="C21" s="143">
        <v>39920</v>
      </c>
      <c r="D21" s="142" t="s">
        <v>27</v>
      </c>
      <c r="E21" s="173" t="s">
        <v>78</v>
      </c>
      <c r="F21" s="174">
        <v>43</v>
      </c>
      <c r="G21" s="144">
        <v>35</v>
      </c>
      <c r="H21" s="144">
        <v>5</v>
      </c>
      <c r="I21" s="145">
        <v>3309.5</v>
      </c>
      <c r="J21" s="146">
        <v>592</v>
      </c>
      <c r="K21" s="145">
        <v>1988</v>
      </c>
      <c r="L21" s="146">
        <v>416</v>
      </c>
      <c r="M21" s="145">
        <v>1876</v>
      </c>
      <c r="N21" s="146">
        <v>365</v>
      </c>
      <c r="O21" s="145">
        <f t="shared" si="4"/>
        <v>7173.5</v>
      </c>
      <c r="P21" s="146">
        <f t="shared" si="4"/>
        <v>1373</v>
      </c>
      <c r="Q21" s="147">
        <f t="shared" si="0"/>
        <v>39.22857142857143</v>
      </c>
      <c r="R21" s="148">
        <f t="shared" si="1"/>
        <v>5.224690458849235</v>
      </c>
      <c r="S21" s="145">
        <v>10860</v>
      </c>
      <c r="T21" s="149">
        <f t="shared" si="2"/>
        <v>-0.3394567219152855</v>
      </c>
      <c r="U21" s="145">
        <v>187322.5</v>
      </c>
      <c r="V21" s="146">
        <v>27543</v>
      </c>
      <c r="W21" s="151">
        <f t="shared" si="3"/>
        <v>6.801092836655411</v>
      </c>
      <c r="X21" s="82"/>
    </row>
    <row r="22" spans="1:24" s="67" customFormat="1" ht="15.75" customHeight="1">
      <c r="A22" s="2">
        <v>18</v>
      </c>
      <c r="B22" s="150" t="s">
        <v>82</v>
      </c>
      <c r="C22" s="143">
        <v>39927</v>
      </c>
      <c r="D22" s="142" t="s">
        <v>2</v>
      </c>
      <c r="E22" s="173" t="s">
        <v>30</v>
      </c>
      <c r="F22" s="174">
        <v>48</v>
      </c>
      <c r="G22" s="144">
        <v>24</v>
      </c>
      <c r="H22" s="144">
        <v>4</v>
      </c>
      <c r="I22" s="145">
        <v>1343</v>
      </c>
      <c r="J22" s="146">
        <v>214</v>
      </c>
      <c r="K22" s="145">
        <v>2818</v>
      </c>
      <c r="L22" s="146">
        <v>396</v>
      </c>
      <c r="M22" s="145">
        <v>2111</v>
      </c>
      <c r="N22" s="146">
        <v>300</v>
      </c>
      <c r="O22" s="145">
        <f>+M22+K22+I22</f>
        <v>6272</v>
      </c>
      <c r="P22" s="146">
        <f>+N22+L22+J22</f>
        <v>910</v>
      </c>
      <c r="Q22" s="147">
        <f t="shared" si="0"/>
        <v>37.916666666666664</v>
      </c>
      <c r="R22" s="148">
        <f t="shared" si="1"/>
        <v>6.892307692307693</v>
      </c>
      <c r="S22" s="145">
        <v>13267</v>
      </c>
      <c r="T22" s="149">
        <f t="shared" si="2"/>
        <v>-0.5272480590939926</v>
      </c>
      <c r="U22" s="145">
        <v>199359</v>
      </c>
      <c r="V22" s="146">
        <v>20326</v>
      </c>
      <c r="W22" s="151">
        <f t="shared" si="3"/>
        <v>9.808078323329726</v>
      </c>
      <c r="X22" s="82"/>
    </row>
    <row r="23" spans="1:24" s="67" customFormat="1" ht="15.75" customHeight="1">
      <c r="A23" s="2">
        <v>19</v>
      </c>
      <c r="B23" s="150" t="s">
        <v>139</v>
      </c>
      <c r="C23" s="143">
        <v>39913</v>
      </c>
      <c r="D23" s="142" t="s">
        <v>2</v>
      </c>
      <c r="E23" s="173" t="s">
        <v>11</v>
      </c>
      <c r="F23" s="174">
        <v>95</v>
      </c>
      <c r="G23" s="144">
        <v>18</v>
      </c>
      <c r="H23" s="144">
        <v>6</v>
      </c>
      <c r="I23" s="145">
        <v>878</v>
      </c>
      <c r="J23" s="146">
        <v>125</v>
      </c>
      <c r="K23" s="145">
        <v>2985</v>
      </c>
      <c r="L23" s="146">
        <v>326</v>
      </c>
      <c r="M23" s="145">
        <v>2157</v>
      </c>
      <c r="N23" s="146">
        <v>231</v>
      </c>
      <c r="O23" s="145">
        <f>+M23+K23+I23</f>
        <v>6020</v>
      </c>
      <c r="P23" s="146">
        <f>+N23+L23+J23</f>
        <v>682</v>
      </c>
      <c r="Q23" s="147">
        <f t="shared" si="0"/>
        <v>37.888888888888886</v>
      </c>
      <c r="R23" s="148">
        <f t="shared" si="1"/>
        <v>8.826979472140762</v>
      </c>
      <c r="S23" s="145">
        <v>34714</v>
      </c>
      <c r="T23" s="149">
        <f t="shared" si="2"/>
        <v>-0.8265829348389698</v>
      </c>
      <c r="U23" s="145">
        <v>1428338</v>
      </c>
      <c r="V23" s="146">
        <v>144899</v>
      </c>
      <c r="W23" s="151">
        <f t="shared" si="3"/>
        <v>9.85747313646057</v>
      </c>
      <c r="X23" s="82"/>
    </row>
    <row r="24" spans="1:24" s="67" customFormat="1" ht="18">
      <c r="A24" s="2">
        <v>20</v>
      </c>
      <c r="B24" s="150" t="s">
        <v>41</v>
      </c>
      <c r="C24" s="143">
        <v>39884</v>
      </c>
      <c r="D24" s="142" t="s">
        <v>29</v>
      </c>
      <c r="E24" s="173" t="s">
        <v>42</v>
      </c>
      <c r="F24" s="174">
        <v>355</v>
      </c>
      <c r="G24" s="144">
        <v>34</v>
      </c>
      <c r="H24" s="144">
        <v>10</v>
      </c>
      <c r="I24" s="145">
        <v>1180</v>
      </c>
      <c r="J24" s="146">
        <v>176</v>
      </c>
      <c r="K24" s="145">
        <v>2016</v>
      </c>
      <c r="L24" s="146">
        <v>296</v>
      </c>
      <c r="M24" s="145">
        <v>2507</v>
      </c>
      <c r="N24" s="146">
        <v>364</v>
      </c>
      <c r="O24" s="145">
        <f>+I24+K24+M24</f>
        <v>5703</v>
      </c>
      <c r="P24" s="146">
        <f>+J24+L24+N24</f>
        <v>836</v>
      </c>
      <c r="Q24" s="147">
        <f t="shared" si="0"/>
        <v>24.58823529411765</v>
      </c>
      <c r="R24" s="148">
        <f t="shared" si="1"/>
        <v>6.82177033492823</v>
      </c>
      <c r="S24" s="145">
        <v>17688</v>
      </c>
      <c r="T24" s="149">
        <f t="shared" si="2"/>
        <v>-0.6775780189959294</v>
      </c>
      <c r="U24" s="145">
        <v>19024574</v>
      </c>
      <c r="V24" s="146">
        <v>2488190</v>
      </c>
      <c r="W24" s="151">
        <f t="shared" si="3"/>
        <v>7.645949063375386</v>
      </c>
      <c r="X24" s="82"/>
    </row>
    <row r="25" spans="1:28" s="91" customFormat="1" ht="15">
      <c r="A25" s="1"/>
      <c r="B25" s="227"/>
      <c r="C25" s="227"/>
      <c r="D25" s="228"/>
      <c r="E25" s="228"/>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29"/>
      <c r="E27" s="230"/>
      <c r="F27" s="230"/>
      <c r="G27" s="230"/>
      <c r="H27" s="108"/>
      <c r="I27" s="109"/>
      <c r="K27" s="109"/>
      <c r="M27" s="109"/>
      <c r="O27" s="111"/>
      <c r="R27" s="112"/>
      <c r="S27" s="231" t="s">
        <v>0</v>
      </c>
      <c r="T27" s="231"/>
      <c r="U27" s="231"/>
      <c r="V27" s="231"/>
      <c r="W27" s="231"/>
      <c r="X27" s="113"/>
    </row>
    <row r="28" spans="1:24" s="110" customFormat="1" ht="18">
      <c r="A28" s="104"/>
      <c r="B28" s="83"/>
      <c r="C28" s="105"/>
      <c r="D28" s="106"/>
      <c r="E28" s="107"/>
      <c r="F28" s="107"/>
      <c r="G28" s="114"/>
      <c r="H28" s="108"/>
      <c r="M28" s="109"/>
      <c r="O28" s="111"/>
      <c r="R28" s="112"/>
      <c r="S28" s="231"/>
      <c r="T28" s="231"/>
      <c r="U28" s="231"/>
      <c r="V28" s="231"/>
      <c r="W28" s="231"/>
      <c r="X28" s="113"/>
    </row>
    <row r="29" spans="1:24" s="110" customFormat="1" ht="18">
      <c r="A29" s="104"/>
      <c r="G29" s="108"/>
      <c r="H29" s="108"/>
      <c r="M29" s="109"/>
      <c r="O29" s="111"/>
      <c r="R29" s="112"/>
      <c r="S29" s="231"/>
      <c r="T29" s="231"/>
      <c r="U29" s="231"/>
      <c r="V29" s="231"/>
      <c r="W29" s="231"/>
      <c r="X29" s="113"/>
    </row>
    <row r="30" spans="1:24" s="110" customFormat="1" ht="30" customHeight="1">
      <c r="A30" s="104"/>
      <c r="C30" s="108"/>
      <c r="E30" s="115"/>
      <c r="F30" s="108"/>
      <c r="G30" s="108"/>
      <c r="H30" s="108"/>
      <c r="I30" s="109"/>
      <c r="K30" s="109"/>
      <c r="M30" s="109"/>
      <c r="O30" s="111"/>
      <c r="P30" s="224" t="s">
        <v>25</v>
      </c>
      <c r="Q30" s="225"/>
      <c r="R30" s="225"/>
      <c r="S30" s="225"/>
      <c r="T30" s="225"/>
      <c r="U30" s="225"/>
      <c r="V30" s="225"/>
      <c r="W30" s="225"/>
      <c r="X30" s="113"/>
    </row>
    <row r="31" spans="1:24" s="110" customFormat="1" ht="30" customHeight="1">
      <c r="A31" s="104"/>
      <c r="C31" s="108"/>
      <c r="E31" s="115"/>
      <c r="F31" s="108"/>
      <c r="G31" s="108"/>
      <c r="H31" s="108"/>
      <c r="I31" s="109"/>
      <c r="K31" s="109"/>
      <c r="M31" s="109"/>
      <c r="O31" s="111"/>
      <c r="P31" s="225"/>
      <c r="Q31" s="225"/>
      <c r="R31" s="225"/>
      <c r="S31" s="225"/>
      <c r="T31" s="225"/>
      <c r="U31" s="225"/>
      <c r="V31" s="225"/>
      <c r="W31" s="225"/>
      <c r="X31" s="113"/>
    </row>
    <row r="32" spans="1:24" s="110" customFormat="1" ht="30" customHeight="1">
      <c r="A32" s="104"/>
      <c r="C32" s="108"/>
      <c r="E32" s="115"/>
      <c r="F32" s="108"/>
      <c r="G32" s="108"/>
      <c r="H32" s="108"/>
      <c r="I32" s="109"/>
      <c r="K32" s="109"/>
      <c r="M32" s="109"/>
      <c r="O32" s="111"/>
      <c r="P32" s="225"/>
      <c r="Q32" s="225"/>
      <c r="R32" s="225"/>
      <c r="S32" s="225"/>
      <c r="T32" s="225"/>
      <c r="U32" s="225"/>
      <c r="V32" s="225"/>
      <c r="W32" s="225"/>
      <c r="X32" s="113"/>
    </row>
    <row r="33" spans="1:24" s="110" customFormat="1" ht="30" customHeight="1">
      <c r="A33" s="104"/>
      <c r="C33" s="108"/>
      <c r="E33" s="115"/>
      <c r="F33" s="108"/>
      <c r="G33" s="108"/>
      <c r="H33" s="108"/>
      <c r="I33" s="109"/>
      <c r="K33" s="109"/>
      <c r="M33" s="109"/>
      <c r="O33" s="111"/>
      <c r="P33" s="225"/>
      <c r="Q33" s="225"/>
      <c r="R33" s="225"/>
      <c r="S33" s="225"/>
      <c r="T33" s="225"/>
      <c r="U33" s="225"/>
      <c r="V33" s="225"/>
      <c r="W33" s="225"/>
      <c r="X33" s="113"/>
    </row>
    <row r="34" spans="1:24" s="110" customFormat="1" ht="30" customHeight="1">
      <c r="A34" s="104"/>
      <c r="C34" s="108"/>
      <c r="E34" s="115"/>
      <c r="F34" s="108"/>
      <c r="G34" s="108"/>
      <c r="H34" s="108"/>
      <c r="I34" s="109"/>
      <c r="K34" s="109"/>
      <c r="M34" s="109"/>
      <c r="O34" s="111"/>
      <c r="P34" s="225"/>
      <c r="Q34" s="225"/>
      <c r="R34" s="225"/>
      <c r="S34" s="225"/>
      <c r="T34" s="225"/>
      <c r="U34" s="225"/>
      <c r="V34" s="225"/>
      <c r="W34" s="225"/>
      <c r="X34" s="113"/>
    </row>
    <row r="35" spans="1:24" s="110" customFormat="1" ht="45" customHeight="1">
      <c r="A35" s="104"/>
      <c r="C35" s="108"/>
      <c r="E35" s="115"/>
      <c r="F35" s="108"/>
      <c r="G35" s="116"/>
      <c r="H35" s="116"/>
      <c r="I35" s="117"/>
      <c r="J35" s="118"/>
      <c r="K35" s="117"/>
      <c r="L35" s="118"/>
      <c r="M35" s="117"/>
      <c r="N35" s="118"/>
      <c r="O35" s="111"/>
      <c r="P35" s="225"/>
      <c r="Q35" s="225"/>
      <c r="R35" s="225"/>
      <c r="S35" s="225"/>
      <c r="T35" s="225"/>
      <c r="U35" s="225"/>
      <c r="V35" s="225"/>
      <c r="W35" s="225"/>
      <c r="X35" s="113"/>
    </row>
    <row r="36" spans="1:24" s="110" customFormat="1" ht="33" customHeight="1">
      <c r="A36" s="104"/>
      <c r="C36" s="108"/>
      <c r="E36" s="115"/>
      <c r="F36" s="108"/>
      <c r="G36" s="116"/>
      <c r="H36" s="116"/>
      <c r="I36" s="117"/>
      <c r="J36" s="118"/>
      <c r="K36" s="117"/>
      <c r="L36" s="118"/>
      <c r="M36" s="117"/>
      <c r="N36" s="118"/>
      <c r="O36" s="111"/>
      <c r="P36" s="226" t="s">
        <v>12</v>
      </c>
      <c r="Q36" s="225"/>
      <c r="R36" s="225"/>
      <c r="S36" s="225"/>
      <c r="T36" s="225"/>
      <c r="U36" s="225"/>
      <c r="V36" s="225"/>
      <c r="W36" s="225"/>
      <c r="X36" s="113"/>
    </row>
    <row r="37" spans="1:24" s="110" customFormat="1" ht="33" customHeight="1">
      <c r="A37" s="104"/>
      <c r="C37" s="108"/>
      <c r="E37" s="115"/>
      <c r="F37" s="108"/>
      <c r="G37" s="116"/>
      <c r="H37" s="116"/>
      <c r="I37" s="117"/>
      <c r="J37" s="118"/>
      <c r="K37" s="117"/>
      <c r="L37" s="118"/>
      <c r="M37" s="117"/>
      <c r="N37" s="118"/>
      <c r="O37" s="111"/>
      <c r="P37" s="225"/>
      <c r="Q37" s="225"/>
      <c r="R37" s="225"/>
      <c r="S37" s="225"/>
      <c r="T37" s="225"/>
      <c r="U37" s="225"/>
      <c r="V37" s="225"/>
      <c r="W37" s="225"/>
      <c r="X37" s="113"/>
    </row>
    <row r="38" spans="1:24" s="110" customFormat="1" ht="33" customHeight="1">
      <c r="A38" s="104"/>
      <c r="C38" s="108"/>
      <c r="E38" s="115"/>
      <c r="F38" s="108"/>
      <c r="G38" s="116"/>
      <c r="H38" s="116"/>
      <c r="I38" s="117"/>
      <c r="J38" s="118"/>
      <c r="K38" s="117"/>
      <c r="L38" s="118"/>
      <c r="M38" s="117"/>
      <c r="N38" s="118"/>
      <c r="O38" s="111"/>
      <c r="P38" s="225"/>
      <c r="Q38" s="225"/>
      <c r="R38" s="225"/>
      <c r="S38" s="225"/>
      <c r="T38" s="225"/>
      <c r="U38" s="225"/>
      <c r="V38" s="225"/>
      <c r="W38" s="225"/>
      <c r="X38" s="113"/>
    </row>
    <row r="39" spans="1:24" s="110" customFormat="1" ht="33" customHeight="1">
      <c r="A39" s="104"/>
      <c r="C39" s="108"/>
      <c r="E39" s="115"/>
      <c r="F39" s="108"/>
      <c r="G39" s="116"/>
      <c r="H39" s="116"/>
      <c r="I39" s="117"/>
      <c r="J39" s="118"/>
      <c r="K39" s="117"/>
      <c r="L39" s="118"/>
      <c r="M39" s="117"/>
      <c r="N39" s="118"/>
      <c r="O39" s="111"/>
      <c r="P39" s="225"/>
      <c r="Q39" s="225"/>
      <c r="R39" s="225"/>
      <c r="S39" s="225"/>
      <c r="T39" s="225"/>
      <c r="U39" s="225"/>
      <c r="V39" s="225"/>
      <c r="W39" s="225"/>
      <c r="X39" s="113"/>
    </row>
    <row r="40" spans="1:24" s="110" customFormat="1" ht="33" customHeight="1">
      <c r="A40" s="104"/>
      <c r="C40" s="108"/>
      <c r="E40" s="115"/>
      <c r="F40" s="108"/>
      <c r="G40" s="116"/>
      <c r="H40" s="116"/>
      <c r="I40" s="117"/>
      <c r="J40" s="118"/>
      <c r="K40" s="117"/>
      <c r="L40" s="118"/>
      <c r="M40" s="117"/>
      <c r="N40" s="118"/>
      <c r="O40" s="111"/>
      <c r="P40" s="225"/>
      <c r="Q40" s="225"/>
      <c r="R40" s="225"/>
      <c r="S40" s="225"/>
      <c r="T40" s="225"/>
      <c r="U40" s="225"/>
      <c r="V40" s="225"/>
      <c r="W40" s="225"/>
      <c r="X40" s="113"/>
    </row>
    <row r="41" spans="16:23" ht="33" customHeight="1">
      <c r="P41" s="225"/>
      <c r="Q41" s="225"/>
      <c r="R41" s="225"/>
      <c r="S41" s="225"/>
      <c r="T41" s="225"/>
      <c r="U41" s="225"/>
      <c r="V41" s="225"/>
      <c r="W41" s="225"/>
    </row>
    <row r="42" spans="16:23" ht="33" customHeight="1">
      <c r="P42" s="225"/>
      <c r="Q42" s="225"/>
      <c r="R42" s="225"/>
      <c r="S42" s="225"/>
      <c r="T42" s="225"/>
      <c r="U42" s="225"/>
      <c r="V42" s="225"/>
      <c r="W42" s="225"/>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9:U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2009-05-18T17:29:18Z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