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5" yWindow="60" windowWidth="15480" windowHeight="11640" tabRatio="804" activeTab="0"/>
  </bookViews>
  <sheets>
    <sheet name="22-24 May (we 21)" sheetId="1" r:id="rId1"/>
    <sheet name="22-24 May (Top 20)" sheetId="2" r:id="rId2"/>
  </sheets>
  <definedNames>
    <definedName name="_xlnm.Print_Area" localSheetId="0">'22-24 May (we 21)'!$A$1:$W$87</definedName>
  </definedNames>
  <calcPr fullCalcOnLoad="1"/>
</workbook>
</file>

<file path=xl/sharedStrings.xml><?xml version="1.0" encoding="utf-8"?>
<sst xmlns="http://schemas.openxmlformats.org/spreadsheetml/2006/main" count="321" uniqueCount="141">
  <si>
    <t>*Sorted according to Weekend Total G.B.O. - Hafta sonu toplam hasılat sütununa göre sıralanmıştır.</t>
  </si>
  <si>
    <t>Company</t>
  </si>
  <si>
    <t>UIP</t>
  </si>
  <si>
    <t>Last Weekend</t>
  </si>
  <si>
    <t>Distributor</t>
  </si>
  <si>
    <t>Friday</t>
  </si>
  <si>
    <t>Saturday</t>
  </si>
  <si>
    <t>Sunday</t>
  </si>
  <si>
    <t>Change</t>
  </si>
  <si>
    <t>Adm.</t>
  </si>
  <si>
    <t>G.B.O.</t>
  </si>
  <si>
    <t>PARAMOUNT</t>
  </si>
  <si>
    <t>Yukarıdaki Turkey's Weekend Market Datas adlı tablo Türkiye'deki film dağıtıcısı şirketlerin ülkemizde yukarıda belirtilen haftalarda dağıttıkları sinema filmlerinin gene yukarıda belirttikleri haftalarda ulaştıkları seyirci sayısını ve yaptıkları hasılatı göstermektedir. Liste ve ekinde bulunan diğer sayfalar bütün dağıtıcıların ortak görüşü sonucunda Haftalık Antrakt Sinema Gazetesi'ne hazırlattırılmaktadır. Haftalık Antrakt Sinema Gazetesi yukarıdaki ve ekindeki tabloları dağıtımcı firmalardan gönderilen özel bilgileri bir araya getirerek oluşturmaktadır. Yukarıdaki ve ekindeki tabloların içerdiği veriler çoğaltılamaz, satılamaz. Alıntı veya kopyalama yapılırken Haftalık Antrakt Sinema Gazetesi'nden izin alınmalıdır.</t>
  </si>
  <si>
    <t>Weekly Movie Magazine Antrakt Presents - Haftalık Antrakt Sinema Gazetesi Sunar</t>
  </si>
  <si>
    <t>Title</t>
  </si>
  <si>
    <t>Cumulative</t>
  </si>
  <si>
    <t>Scr.Avg.
(Adm.)</t>
  </si>
  <si>
    <t>Avg.
Ticket</t>
  </si>
  <si>
    <t>.</t>
  </si>
  <si>
    <t>FIDA FILM</t>
  </si>
  <si>
    <t>Release
Date</t>
  </si>
  <si>
    <t># of
Prints</t>
  </si>
  <si>
    <t># of
Screen</t>
  </si>
  <si>
    <t>Weeks in Release</t>
  </si>
  <si>
    <t>Weekend Total</t>
  </si>
  <si>
    <t xml:space="preserve"> "Turkey's Weekend Market Datas" chart which is given above displays the number of admissions and box offices of the films which are released in the  stated week by Turkish distributers. The chart and the attached pages is being prepared by Weekly Antrakt Cinema Newspaper as a common acknowledgement of all Turkish distributers. Weekly Antrakt Cinema Newspaper is preparing this chart as collecting all data from distributers and organizing them. It is not permitted to multiply or to sell these data which are displayed on this chart and attachments. It is necessary to ask approval of Weekly Antrakt Cinema Newspaper in order to quote, to copy or to publish.</t>
  </si>
  <si>
    <t>WB</t>
  </si>
  <si>
    <t>TIGLON</t>
  </si>
  <si>
    <t>FOX</t>
  </si>
  <si>
    <t>WALT DISNEY</t>
  </si>
  <si>
    <t>BOLT - 3D</t>
  </si>
  <si>
    <t>UNIVERSAL</t>
  </si>
  <si>
    <t>TWILIGHT</t>
  </si>
  <si>
    <t>OZEN</t>
  </si>
  <si>
    <t>MADAGASCAR 2</t>
  </si>
  <si>
    <t>GNOMES AND TROLLS: THE SECRET CHAMBER</t>
  </si>
  <si>
    <t>CINEMATEQUE</t>
  </si>
  <si>
    <t>SPRI</t>
  </si>
  <si>
    <t>HOTEL FOR DOGS</t>
  </si>
  <si>
    <t>CHANTIER-PINEMA</t>
  </si>
  <si>
    <t>PATHE</t>
  </si>
  <si>
    <t>RACE TO WITCH MOUNTAIN</t>
  </si>
  <si>
    <t>HORSEMEN</t>
  </si>
  <si>
    <t>WRESTLER, THE</t>
  </si>
  <si>
    <t>UNDERWORLD 3</t>
  </si>
  <si>
    <t>OXFORD MURDERS, THE</t>
  </si>
  <si>
    <t>CAPITOL</t>
  </si>
  <si>
    <t>HAYAT VAR</t>
  </si>
  <si>
    <t>ATLANTIK</t>
  </si>
  <si>
    <t>FAST AND THE FURIOUS</t>
  </si>
  <si>
    <t>MARLEY AND ME</t>
  </si>
  <si>
    <t>SPLINTER</t>
  </si>
  <si>
    <t>AVSAR FILM</t>
  </si>
  <si>
    <t>YENGEÇ OYUNU</t>
  </si>
  <si>
    <t>ASYA FILM</t>
  </si>
  <si>
    <t>ALL THE BOYS LOVE MANDY LANE</t>
  </si>
  <si>
    <t>FILMPOP</t>
  </si>
  <si>
    <t>OZEN-UMUT</t>
  </si>
  <si>
    <t>KNOWING</t>
  </si>
  <si>
    <t>READER, THE</t>
  </si>
  <si>
    <t>WEINSTEIN CO.</t>
  </si>
  <si>
    <t>SINETEL</t>
  </si>
  <si>
    <t>PI FILM</t>
  </si>
  <si>
    <t>SECRET OF MOONACRE, THE</t>
  </si>
  <si>
    <t>STATE OF PLAY</t>
  </si>
  <si>
    <t>PINK PANTHER 2</t>
  </si>
  <si>
    <t>OUTLANDER</t>
  </si>
  <si>
    <t>KIZ KARDESIM: MOMMO</t>
  </si>
  <si>
    <t>AT YAPIM</t>
  </si>
  <si>
    <t>PAZAR: BIR TICARET MASALI</t>
  </si>
  <si>
    <t>HE'S JUST NOT THAT INTO YOU</t>
  </si>
  <si>
    <t>FRIDAY THE 13TH</t>
  </si>
  <si>
    <t>BEVERLY HILLS CHIHUAHUA</t>
  </si>
  <si>
    <t xml:space="preserve">SOLA MEDIA </t>
  </si>
  <si>
    <t>HOW TO LOSE FRIENDS AND ALIENATE</t>
  </si>
  <si>
    <t>X-MEN ORIGINS: WOLVERINE</t>
  </si>
  <si>
    <t>KELEBEK</t>
  </si>
  <si>
    <t>MARTYRS</t>
  </si>
  <si>
    <t xml:space="preserve">BIR FILM   </t>
  </si>
  <si>
    <t>BENİM VE ROZ'UN SONBAHARI</t>
  </si>
  <si>
    <t>GALA AJANS</t>
  </si>
  <si>
    <t>SPOT FILM</t>
  </si>
  <si>
    <t>YAŞAM ARSIZI</t>
  </si>
  <si>
    <t xml:space="preserve">UMUT SANAT </t>
  </si>
  <si>
    <t>TIYATROFIL</t>
  </si>
  <si>
    <t>SADDAM'IN ASKERLERİ</t>
  </si>
  <si>
    <t>CINEGROUP</t>
  </si>
  <si>
    <t>STAR TREK</t>
  </si>
  <si>
    <t>CRANK 2: HIGH VOLTAGE</t>
  </si>
  <si>
    <t>USTA</t>
  </si>
  <si>
    <t>CINEFILM</t>
  </si>
  <si>
    <t>FILMPARK</t>
  </si>
  <si>
    <t>CLIVE BARKER'S BOOK OF BLOOD</t>
  </si>
  <si>
    <t>MILK</t>
  </si>
  <si>
    <t>MEDYAVIZYON</t>
  </si>
  <si>
    <t>FOCUS</t>
  </si>
  <si>
    <t>SANAI NEFISE</t>
  </si>
  <si>
    <t>BAŞKA SEMTİN ÇOCUKLARI</t>
  </si>
  <si>
    <t>BULUT FILM</t>
  </si>
  <si>
    <t>NOKTA</t>
  </si>
  <si>
    <t>MARATHON-SARMASIK SANATLAR</t>
  </si>
  <si>
    <t>7.SANAT</t>
  </si>
  <si>
    <t>SUNSHINE BARRY AND THE DISCO WORMS (DISCO ORMENE)</t>
  </si>
  <si>
    <t>IGOR</t>
  </si>
  <si>
    <t>ALİ'NİN SEKİZ GÜNÜ</t>
  </si>
  <si>
    <t>SAN FILM</t>
  </si>
  <si>
    <t>GİTMEK</t>
  </si>
  <si>
    <t xml:space="preserve">CHANTIER </t>
  </si>
  <si>
    <t>ASI FILM</t>
  </si>
  <si>
    <t>DİLBER'İN SEKİZ GÜNÜ</t>
  </si>
  <si>
    <t>BIR FILM-MARS PRODUCTIONS</t>
  </si>
  <si>
    <t>ANGELS &amp; DEMONS</t>
  </si>
  <si>
    <t>ADAB-I MUAŞERET</t>
  </si>
  <si>
    <t>YERLI FILM</t>
  </si>
  <si>
    <t>CORALINE</t>
  </si>
  <si>
    <t>HANNAH MONTANA</t>
  </si>
  <si>
    <t>SON BULUŞMA</t>
  </si>
  <si>
    <t>PLAN PRODUCTIONS</t>
  </si>
  <si>
    <t>FIRTINA</t>
  </si>
  <si>
    <t>YAPIM 13</t>
  </si>
  <si>
    <t>LISSI AND THE WILD EMPEROR</t>
  </si>
  <si>
    <t>MONSTERS VS. ALIENS</t>
  </si>
  <si>
    <t>NIGHT AT THE MUSEUM 2</t>
  </si>
  <si>
    <t>MY BEST FRIEND'S GIRL</t>
  </si>
  <si>
    <t>HEXE LILLI, DER DRACHE UND DAS MAGISCHE BUCH</t>
  </si>
  <si>
    <t>BLUE EYES FICTION</t>
  </si>
  <si>
    <t>HADİGARİ CUMHUR</t>
  </si>
  <si>
    <t>METAFOR</t>
  </si>
  <si>
    <t>Ü</t>
  </si>
  <si>
    <t>VALİ</t>
  </si>
  <si>
    <t>KOLIBA FILM</t>
  </si>
  <si>
    <t>OPEN SEASON 2</t>
  </si>
  <si>
    <t>SPHE</t>
  </si>
  <si>
    <t>SCAR</t>
  </si>
  <si>
    <t>SÜT</t>
  </si>
  <si>
    <t>KAPLAN FILM</t>
  </si>
  <si>
    <t>SLUMDOG MILLIONAIRE</t>
  </si>
  <si>
    <t>APPALOOSA</t>
  </si>
  <si>
    <t>NEW LINE</t>
  </si>
  <si>
    <t>CHANTIER</t>
  </si>
  <si>
    <t>PRIDE AND GLORY</t>
  </si>
</sst>
</file>

<file path=xl/styles.xml><?xml version="1.0" encoding="utf-8"?>
<styleSheet xmlns="http://schemas.openxmlformats.org/spreadsheetml/2006/main">
  <numFmts count="48">
    <numFmt numFmtId="5" formatCode="#,##0\ &quot;YTL&quot;;\-#,##0\ &quot;YTL&quot;"/>
    <numFmt numFmtId="6" formatCode="#,##0\ &quot;YTL&quot;;[Red]\-#,##0\ &quot;YTL&quot;"/>
    <numFmt numFmtId="7" formatCode="#,##0.00\ &quot;YTL&quot;;\-#,##0.00\ &quot;YTL&quot;"/>
    <numFmt numFmtId="8" formatCode="#,##0.00\ &quot;YTL&quot;;[Red]\-#,##0.00\ &quot;YTL&quot;"/>
    <numFmt numFmtId="42" formatCode="_-* #,##0\ &quot;YTL&quot;_-;\-* #,##0\ &quot;YTL&quot;_-;_-* &quot;-&quot;\ &quot;YTL&quot;_-;_-@_-"/>
    <numFmt numFmtId="41" formatCode="_-* #,##0\ _Y_T_L_-;\-* #,##0\ _Y_T_L_-;_-* &quot;-&quot;\ _Y_T_L_-;_-@_-"/>
    <numFmt numFmtId="44" formatCode="_-* #,##0.00\ &quot;YTL&quot;_-;\-* #,##0.00\ &quot;YTL&quot;_-;_-* &quot;-&quot;??\ &quot;YTL&quot;_-;_-@_-"/>
    <numFmt numFmtId="43" formatCode="_-* #,##0.00\ _Y_T_L_-;\-* #,##0.00\ _Y_T_L_-;_-* &quot;-&quot;??\ _Y_T_L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_-* #,##0.0\ _T_L_-;\-* #,##0.0\ _T_L_-;_-* &quot;-&quot;??\ _T_L_-;_-@_-"/>
    <numFmt numFmtId="181" formatCode="_-* #,##0\ _T_L_-;\-* #,##0\ _T_L_-;_-* &quot;-&quot;??\ _T_L_-;_-@_-"/>
    <numFmt numFmtId="182" formatCode="[$-41F]dd\ mmmm\ yyyy\ dddd"/>
    <numFmt numFmtId="183" formatCode="[$-41F]d\ mmmm\ yy;@"/>
    <numFmt numFmtId="184" formatCode="mm/dd/yy"/>
    <numFmt numFmtId="185" formatCode="#,##0.00\ "/>
    <numFmt numFmtId="186" formatCode="_(* #,##0_);_(* \(#,##0\);_(* &quot;-&quot;??_);_(@_)"/>
    <numFmt numFmtId="187" formatCode="\%\ 0\ "/>
    <numFmt numFmtId="188" formatCode="#,##0\ "/>
    <numFmt numFmtId="189" formatCode="\%\ 0"/>
    <numFmt numFmtId="190" formatCode="dd/mm/yy"/>
    <numFmt numFmtId="191" formatCode="#,##0.00\ \ "/>
    <numFmt numFmtId="192" formatCode="0\ %\ "/>
    <numFmt numFmtId="193" formatCode="0.00\ "/>
    <numFmt numFmtId="194" formatCode="dd/mm/yy;@"/>
    <numFmt numFmtId="195" formatCode="#,##0_-"/>
    <numFmt numFmtId="196" formatCode="#,##0\ \ "/>
    <numFmt numFmtId="197" formatCode="0.0"/>
    <numFmt numFmtId="198" formatCode="#,##0.00\ \ \ "/>
    <numFmt numFmtId="199" formatCode="\%0.00"/>
    <numFmt numFmtId="200" formatCode="#,##0.00\ _T_L"/>
    <numFmt numFmtId="201" formatCode="mmm/yyyy"/>
    <numFmt numFmtId="202" formatCode="#,##0.00_ ;\-#,##0.00\ "/>
    <numFmt numFmtId="203" formatCode="dd/mm/yyyy;@"/>
  </numFmts>
  <fonts count="74">
    <font>
      <sz val="10"/>
      <name val="Arial"/>
      <family val="0"/>
    </font>
    <font>
      <sz val="8"/>
      <name val="Arial"/>
      <family val="2"/>
    </font>
    <font>
      <u val="single"/>
      <sz val="10"/>
      <color indexed="12"/>
      <name val="Arial"/>
      <family val="0"/>
    </font>
    <font>
      <u val="single"/>
      <sz val="10"/>
      <color indexed="36"/>
      <name val="Arial"/>
      <family val="0"/>
    </font>
    <font>
      <sz val="14"/>
      <name val="Impact"/>
      <family val="2"/>
    </font>
    <font>
      <sz val="9"/>
      <name val="Trebuchet MS"/>
      <family val="2"/>
    </font>
    <font>
      <sz val="20"/>
      <name val="Impact"/>
      <family val="2"/>
    </font>
    <font>
      <sz val="14"/>
      <name val="Arial"/>
      <family val="2"/>
    </font>
    <font>
      <i/>
      <sz val="9"/>
      <name val="Arial"/>
      <family val="2"/>
    </font>
    <font>
      <b/>
      <sz val="14"/>
      <name val="Impact"/>
      <family val="2"/>
    </font>
    <font>
      <b/>
      <sz val="14"/>
      <name val="Arial"/>
      <family val="2"/>
    </font>
    <font>
      <b/>
      <sz val="9"/>
      <name val="Arial"/>
      <family val="2"/>
    </font>
    <font>
      <b/>
      <sz val="12"/>
      <color indexed="9"/>
      <name val="Trebuchet MS"/>
      <family val="2"/>
    </font>
    <font>
      <sz val="12"/>
      <color indexed="9"/>
      <name val="Trebuchet MS"/>
      <family val="2"/>
    </font>
    <font>
      <sz val="12"/>
      <color indexed="9"/>
      <name val="Impact"/>
      <family val="2"/>
    </font>
    <font>
      <sz val="8"/>
      <name val="Trebuchet MS"/>
      <family val="2"/>
    </font>
    <font>
      <b/>
      <sz val="11"/>
      <name val="Century Gothic"/>
      <family val="2"/>
    </font>
    <font>
      <sz val="12"/>
      <name val="Impact"/>
      <family val="2"/>
    </font>
    <font>
      <b/>
      <sz val="14"/>
      <color indexed="18"/>
      <name val="Impact"/>
      <family val="2"/>
    </font>
    <font>
      <b/>
      <sz val="10"/>
      <name val="Arial Narrow"/>
      <family val="2"/>
    </font>
    <font>
      <b/>
      <sz val="10"/>
      <color indexed="9"/>
      <name val="Arial Narrow"/>
      <family val="2"/>
    </font>
    <font>
      <b/>
      <sz val="10"/>
      <color indexed="9"/>
      <name val="Trebuchet MS"/>
      <family val="2"/>
    </font>
    <font>
      <sz val="10"/>
      <color indexed="9"/>
      <name val="Trebuchet MS"/>
      <family val="2"/>
    </font>
    <font>
      <sz val="10"/>
      <name val="Trebuchet MS"/>
      <family val="2"/>
    </font>
    <font>
      <sz val="20"/>
      <color indexed="40"/>
      <name val="GoudyLight"/>
      <family val="0"/>
    </font>
    <font>
      <sz val="10"/>
      <color indexed="40"/>
      <name val="Arial"/>
      <family val="0"/>
    </font>
    <font>
      <sz val="16"/>
      <color indexed="40"/>
      <name val="GoudyLight"/>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40"/>
      <color indexed="8"/>
      <name val="Impact"/>
      <family val="0"/>
    </font>
    <font>
      <sz val="40"/>
      <color indexed="8"/>
      <name val="Arial"/>
      <family val="0"/>
    </font>
    <font>
      <sz val="26"/>
      <color indexed="8"/>
      <name val="Impact"/>
      <family val="0"/>
    </font>
    <font>
      <sz val="20"/>
      <color indexed="8"/>
      <name val="Impact"/>
      <family val="0"/>
    </font>
    <font>
      <sz val="16"/>
      <color indexed="9"/>
      <name val="Impact"/>
      <family val="0"/>
    </font>
    <font>
      <sz val="30"/>
      <color indexed="9"/>
      <name val="Impact"/>
      <family val="0"/>
    </font>
    <font>
      <sz val="30"/>
      <color indexed="9"/>
      <name val="Arial"/>
      <family val="0"/>
    </font>
    <font>
      <sz val="40"/>
      <color indexed="9"/>
      <name val="Impact"/>
      <family val="0"/>
    </font>
    <font>
      <sz val="26"/>
      <color indexed="9"/>
      <name val="Impact"/>
      <family val="0"/>
    </font>
    <font>
      <sz val="14"/>
      <color indexed="9"/>
      <name val="Impact"/>
      <family val="0"/>
    </font>
    <font>
      <sz val="35"/>
      <color indexed="8"/>
      <name val="Impact"/>
      <family val="0"/>
    </font>
    <font>
      <sz val="35"/>
      <color indexed="8"/>
      <name val="Arial"/>
      <family val="0"/>
    </font>
    <font>
      <sz val="12"/>
      <color indexed="8"/>
      <name val="Impact"/>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right style="hair"/>
      <top style="hair"/>
      <bottom style="hair"/>
    </border>
    <border>
      <left style="hair"/>
      <right>
        <color indexed="63"/>
      </right>
      <top style="hair"/>
      <bottom style="hair"/>
    </border>
    <border>
      <left style="hair"/>
      <right style="hair"/>
      <top>
        <color indexed="63"/>
      </top>
      <bottom style="hair"/>
    </border>
    <border>
      <left>
        <color indexed="63"/>
      </left>
      <right style="hair"/>
      <top style="hair"/>
      <bottom style="hair"/>
    </border>
    <border>
      <left style="hair"/>
      <right>
        <color indexed="63"/>
      </right>
      <top style="hair"/>
      <bottom style="thin"/>
    </border>
    <border>
      <left style="hair"/>
      <right style="hair"/>
      <top style="hair"/>
      <bottom>
        <color indexed="63"/>
      </bottom>
    </border>
    <border>
      <left style="hair"/>
      <right style="medium"/>
      <top style="hair"/>
      <bottom>
        <color indexed="63"/>
      </bottom>
    </border>
    <border>
      <left style="hair"/>
      <right>
        <color indexed="63"/>
      </right>
      <top>
        <color indexed="63"/>
      </top>
      <bottom>
        <color indexed="63"/>
      </bottom>
    </border>
    <border>
      <left style="medium"/>
      <right>
        <color indexed="63"/>
      </right>
      <top style="medium"/>
      <bottom>
        <color indexed="63"/>
      </bottom>
    </border>
    <border>
      <left style="medium"/>
      <right>
        <color indexed="63"/>
      </right>
      <top>
        <color indexed="63"/>
      </top>
      <bottom>
        <color indexed="63"/>
      </bottom>
    </border>
    <border>
      <left style="thin"/>
      <right style="thin"/>
      <top style="thin"/>
      <bottom>
        <color indexed="63"/>
      </bottom>
    </border>
    <border>
      <left style="thin"/>
      <right style="medium"/>
      <top style="thin"/>
      <bottom>
        <color indexed="63"/>
      </bottom>
    </border>
    <border>
      <left style="hair"/>
      <right>
        <color indexed="63"/>
      </right>
      <top>
        <color indexed="63"/>
      </top>
      <bottom style="hair"/>
    </border>
    <border>
      <left style="medium"/>
      <right style="hair"/>
      <top style="hair"/>
      <bottom style="hair"/>
    </border>
    <border>
      <left style="hair"/>
      <right style="medium"/>
      <top style="hair"/>
      <bottom style="hair"/>
    </border>
    <border>
      <left style="hair"/>
      <right style="hair"/>
      <top style="hair"/>
      <bottom style="medium"/>
    </border>
    <border>
      <left style="hair"/>
      <right>
        <color indexed="63"/>
      </right>
      <top style="hair"/>
      <bottom style="medium"/>
    </border>
    <border>
      <left style="medium"/>
      <right style="hair"/>
      <top style="hair"/>
      <bottom style="medium"/>
    </border>
    <border>
      <left style="hair"/>
      <right style="medium"/>
      <top style="hair"/>
      <bottom style="medium"/>
    </border>
    <border>
      <left style="medium"/>
      <right style="hair"/>
      <top>
        <color indexed="63"/>
      </top>
      <bottom style="hair"/>
    </border>
    <border>
      <left style="hair"/>
      <right style="medium"/>
      <top>
        <color indexed="63"/>
      </top>
      <bottom style="hair"/>
    </border>
    <border>
      <left style="medium"/>
      <right style="hair"/>
      <top style="medium"/>
      <bottom style="hair"/>
    </border>
    <border>
      <left style="hair"/>
      <right style="hair"/>
      <top style="medium"/>
      <bottom style="hair"/>
    </border>
    <border>
      <left style="hair"/>
      <right style="medium"/>
      <top style="medium"/>
      <bottom style="hair"/>
    </border>
    <border>
      <left>
        <color indexed="63"/>
      </left>
      <right>
        <color indexed="63"/>
      </right>
      <top>
        <color indexed="63"/>
      </top>
      <bottom style="hair"/>
    </border>
    <border>
      <left>
        <color indexed="63"/>
      </left>
      <right style="hair"/>
      <top>
        <color indexed="63"/>
      </top>
      <bottom style="hair"/>
    </border>
    <border>
      <left style="medium"/>
      <right style="hair"/>
      <top style="hair"/>
      <bottom>
        <color indexed="63"/>
      </bottom>
    </border>
    <border>
      <left style="medium"/>
      <right style="thin"/>
      <top style="medium"/>
      <bottom style="thin"/>
    </border>
    <border>
      <left style="medium"/>
      <right style="thin"/>
      <top style="thin"/>
      <bottom>
        <color indexed="63"/>
      </bottom>
    </border>
    <border>
      <left style="thin"/>
      <right style="thin"/>
      <top style="medium"/>
      <bottom style="thin"/>
    </border>
    <border>
      <left style="thin"/>
      <right style="medium"/>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26" borderId="0" applyNumberFormat="0" applyBorder="0" applyAlignment="0" applyProtection="0"/>
    <xf numFmtId="0" fontId="60" fillId="27" borderId="1" applyNumberFormat="0" applyAlignment="0" applyProtection="0"/>
    <xf numFmtId="0" fontId="6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2" fillId="0" borderId="0" applyNumberFormat="0" applyFill="0" applyBorder="0" applyAlignment="0" applyProtection="0"/>
    <xf numFmtId="0" fontId="3" fillId="0" borderId="0" applyNumberFormat="0" applyFill="0" applyBorder="0" applyAlignment="0" applyProtection="0"/>
    <xf numFmtId="0" fontId="63" fillId="29" borderId="0" applyNumberFormat="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2" fillId="0" borderId="0" applyNumberFormat="0" applyFill="0" applyBorder="0" applyAlignment="0" applyProtection="0"/>
    <xf numFmtId="0" fontId="67" fillId="30" borderId="1" applyNumberFormat="0" applyAlignment="0" applyProtection="0"/>
    <xf numFmtId="0" fontId="68" fillId="0" borderId="6" applyNumberFormat="0" applyFill="0" applyAlignment="0" applyProtection="0"/>
    <xf numFmtId="0" fontId="69" fillId="31" borderId="0" applyNumberFormat="0" applyBorder="0" applyAlignment="0" applyProtection="0"/>
    <xf numFmtId="0" fontId="0" fillId="32" borderId="7" applyNumberFormat="0" applyFont="0" applyAlignment="0" applyProtection="0"/>
    <xf numFmtId="0" fontId="70" fillId="27" borderId="8" applyNumberFormat="0" applyAlignment="0" applyProtection="0"/>
    <xf numFmtId="9" fontId="0" fillId="0" borderId="0" applyFont="0" applyFill="0" applyBorder="0" applyAlignment="0" applyProtection="0"/>
    <xf numFmtId="0" fontId="71"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cellStyleXfs>
  <cellXfs count="232">
    <xf numFmtId="0" fontId="0" fillId="0" borderId="0" xfId="0" applyAlignment="1">
      <alignment/>
    </xf>
    <xf numFmtId="0" fontId="21" fillId="33" borderId="10" xfId="0" applyFont="1" applyFill="1" applyBorder="1" applyAlignment="1" applyProtection="1">
      <alignment horizontal="center" vertical="center"/>
      <protection/>
    </xf>
    <xf numFmtId="0" fontId="19" fillId="0" borderId="11" xfId="0" applyFont="1" applyFill="1" applyBorder="1" applyAlignment="1" applyProtection="1">
      <alignment horizontal="right" vertical="center"/>
      <protection/>
    </xf>
    <xf numFmtId="3" fontId="22" fillId="33" borderId="12" xfId="0" applyNumberFormat="1" applyFont="1" applyFill="1" applyBorder="1" applyAlignment="1" applyProtection="1">
      <alignment horizontal="center" vertical="center"/>
      <protection/>
    </xf>
    <xf numFmtId="0" fontId="22" fillId="33" borderId="12" xfId="0" applyFont="1" applyFill="1" applyBorder="1" applyAlignment="1" applyProtection="1">
      <alignment horizontal="center" vertical="center"/>
      <protection/>
    </xf>
    <xf numFmtId="193" fontId="22" fillId="33" borderId="12" xfId="0" applyNumberFormat="1" applyFont="1" applyFill="1" applyBorder="1" applyAlignment="1" applyProtection="1">
      <alignment horizontal="center" vertical="center"/>
      <protection/>
    </xf>
    <xf numFmtId="192" fontId="22" fillId="33" borderId="12" xfId="59" applyNumberFormat="1" applyFont="1" applyFill="1" applyBorder="1" applyAlignment="1" applyProtection="1">
      <alignment horizontal="center" vertical="center"/>
      <protection/>
    </xf>
    <xf numFmtId="1" fontId="19" fillId="0" borderId="10" xfId="0" applyNumberFormat="1" applyFont="1" applyFill="1" applyBorder="1" applyAlignment="1" applyProtection="1">
      <alignment horizontal="right" vertical="center"/>
      <protection/>
    </xf>
    <xf numFmtId="171" fontId="4" fillId="0" borderId="10" xfId="42" applyFont="1" applyFill="1" applyBorder="1" applyAlignment="1" applyProtection="1">
      <alignment horizontal="left" vertical="center"/>
      <protection/>
    </xf>
    <xf numFmtId="190" fontId="4" fillId="0" borderId="10" xfId="0" applyNumberFormat="1" applyFont="1" applyFill="1" applyBorder="1" applyAlignment="1" applyProtection="1">
      <alignment horizontal="center" vertical="center"/>
      <protection/>
    </xf>
    <xf numFmtId="0" fontId="4" fillId="0" borderId="10" xfId="0" applyFont="1" applyFill="1" applyBorder="1" applyAlignment="1" applyProtection="1">
      <alignment vertical="center"/>
      <protection/>
    </xf>
    <xf numFmtId="0" fontId="4" fillId="0" borderId="10" xfId="0" applyNumberFormat="1" applyFont="1" applyFill="1" applyBorder="1" applyAlignment="1" applyProtection="1">
      <alignment horizontal="center" vertical="center"/>
      <protection/>
    </xf>
    <xf numFmtId="191" fontId="18" fillId="0" borderId="10" xfId="0" applyNumberFormat="1" applyFont="1" applyFill="1" applyBorder="1" applyAlignment="1" applyProtection="1">
      <alignment horizontal="right" vertical="center"/>
      <protection/>
    </xf>
    <xf numFmtId="191" fontId="4" fillId="0" borderId="10" xfId="0" applyNumberFormat="1" applyFont="1" applyFill="1" applyBorder="1" applyAlignment="1" applyProtection="1">
      <alignment horizontal="right" vertical="center"/>
      <protection/>
    </xf>
    <xf numFmtId="191" fontId="17" fillId="0" borderId="10" xfId="0" applyNumberFormat="1" applyFont="1" applyFill="1" applyBorder="1" applyAlignment="1" applyProtection="1">
      <alignment horizontal="right" vertical="center"/>
      <protection/>
    </xf>
    <xf numFmtId="191" fontId="9" fillId="0" borderId="10" xfId="0" applyNumberFormat="1" applyFont="1" applyFill="1" applyBorder="1" applyAlignment="1" applyProtection="1">
      <alignment horizontal="right" vertical="center"/>
      <protection/>
    </xf>
    <xf numFmtId="193" fontId="4" fillId="0" borderId="10" xfId="0" applyNumberFormat="1" applyFont="1" applyFill="1" applyBorder="1" applyAlignment="1" applyProtection="1">
      <alignment vertical="center"/>
      <protection locked="0"/>
    </xf>
    <xf numFmtId="0" fontId="4" fillId="0" borderId="10" xfId="0" applyFont="1" applyFill="1" applyBorder="1" applyAlignment="1" applyProtection="1">
      <alignment vertical="center"/>
      <protection locked="0"/>
    </xf>
    <xf numFmtId="0" fontId="6" fillId="0" borderId="10" xfId="0" applyFont="1" applyFill="1" applyBorder="1" applyAlignment="1" applyProtection="1">
      <alignment vertical="center"/>
      <protection locked="0"/>
    </xf>
    <xf numFmtId="0" fontId="16" fillId="0" borderId="10" xfId="0" applyFont="1" applyFill="1" applyBorder="1" applyAlignment="1" applyProtection="1">
      <alignment horizontal="center" vertical="center"/>
      <protection/>
    </xf>
    <xf numFmtId="0" fontId="4" fillId="0" borderId="10" xfId="0" applyFont="1" applyFill="1" applyBorder="1" applyAlignment="1" applyProtection="1">
      <alignment horizontal="center" vertical="center"/>
      <protection/>
    </xf>
    <xf numFmtId="0" fontId="7" fillId="0" borderId="10" xfId="0" applyFont="1" applyFill="1" applyBorder="1" applyAlignment="1" applyProtection="1">
      <alignment vertical="center"/>
      <protection locked="0"/>
    </xf>
    <xf numFmtId="0" fontId="5" fillId="0" borderId="10" xfId="0" applyFont="1" applyFill="1" applyBorder="1" applyAlignment="1" applyProtection="1">
      <alignment vertical="center"/>
      <protection locked="0"/>
    </xf>
    <xf numFmtId="0" fontId="21" fillId="0" borderId="10" xfId="0" applyFont="1" applyFill="1" applyBorder="1" applyAlignment="1" applyProtection="1">
      <alignment horizontal="center" vertical="center"/>
      <protection/>
    </xf>
    <xf numFmtId="0" fontId="20" fillId="0" borderId="10" xfId="0" applyFont="1" applyFill="1" applyBorder="1" applyAlignment="1" applyProtection="1">
      <alignment horizontal="right" vertical="center"/>
      <protection/>
    </xf>
    <xf numFmtId="0" fontId="14" fillId="0" borderId="10" xfId="0" applyFont="1" applyFill="1" applyBorder="1" applyAlignment="1" applyProtection="1">
      <alignment horizontal="left" vertical="center"/>
      <protection/>
    </xf>
    <xf numFmtId="190" fontId="14" fillId="0" borderId="10" xfId="0" applyNumberFormat="1" applyFont="1" applyFill="1" applyBorder="1" applyAlignment="1" applyProtection="1">
      <alignment horizontal="center" vertical="center"/>
      <protection/>
    </xf>
    <xf numFmtId="0" fontId="14" fillId="0" borderId="10" xfId="0" applyFont="1" applyFill="1" applyBorder="1" applyAlignment="1" applyProtection="1">
      <alignment vertical="center"/>
      <protection/>
    </xf>
    <xf numFmtId="0" fontId="14" fillId="0" borderId="10" xfId="0" applyFont="1" applyFill="1" applyBorder="1" applyAlignment="1" applyProtection="1">
      <alignment horizontal="center" vertical="center"/>
      <protection/>
    </xf>
    <xf numFmtId="3" fontId="12" fillId="0" borderId="10" xfId="0" applyNumberFormat="1" applyFont="1" applyFill="1" applyBorder="1" applyAlignment="1" applyProtection="1">
      <alignment horizontal="center" vertical="center"/>
      <protection/>
    </xf>
    <xf numFmtId="0" fontId="12" fillId="0" borderId="10" xfId="0" applyFont="1" applyFill="1" applyBorder="1" applyAlignment="1" applyProtection="1">
      <alignment horizontal="center" vertical="center"/>
      <protection/>
    </xf>
    <xf numFmtId="193" fontId="12" fillId="0" borderId="10" xfId="0" applyNumberFormat="1" applyFont="1" applyFill="1" applyBorder="1" applyAlignment="1" applyProtection="1">
      <alignment vertical="center"/>
      <protection/>
    </xf>
    <xf numFmtId="191" fontId="12" fillId="0" borderId="10" xfId="0" applyNumberFormat="1" applyFont="1" applyFill="1" applyBorder="1" applyAlignment="1" applyProtection="1">
      <alignment horizontal="right" vertical="center"/>
      <protection/>
    </xf>
    <xf numFmtId="192" fontId="12" fillId="0" borderId="10" xfId="59" applyNumberFormat="1" applyFont="1" applyFill="1" applyBorder="1" applyAlignment="1" applyProtection="1">
      <alignment vertical="center"/>
      <protection/>
    </xf>
    <xf numFmtId="0" fontId="13" fillId="0" borderId="10" xfId="0" applyFont="1" applyFill="1" applyBorder="1" applyAlignment="1" applyProtection="1">
      <alignment vertical="center"/>
      <protection/>
    </xf>
    <xf numFmtId="0" fontId="19" fillId="0" borderId="10" xfId="0" applyFont="1" applyFill="1" applyBorder="1" applyAlignment="1" applyProtection="1">
      <alignment horizontal="right" vertical="center"/>
      <protection locked="0"/>
    </xf>
    <xf numFmtId="0" fontId="7" fillId="0" borderId="10" xfId="0" applyFont="1" applyFill="1" applyBorder="1" applyAlignment="1" applyProtection="1">
      <alignment horizontal="left" vertical="center"/>
      <protection locked="0"/>
    </xf>
    <xf numFmtId="190" fontId="7" fillId="0" borderId="10" xfId="0" applyNumberFormat="1" applyFont="1" applyFill="1" applyBorder="1" applyAlignment="1" applyProtection="1">
      <alignment horizontal="center" vertical="center"/>
      <protection locked="0"/>
    </xf>
    <xf numFmtId="0" fontId="7" fillId="0" borderId="10" xfId="0" applyFont="1" applyFill="1" applyBorder="1" applyAlignment="1" applyProtection="1">
      <alignment horizontal="center" vertical="center"/>
      <protection locked="0"/>
    </xf>
    <xf numFmtId="193" fontId="7" fillId="0" borderId="10" xfId="0" applyNumberFormat="1" applyFont="1" applyFill="1" applyBorder="1" applyAlignment="1" applyProtection="1">
      <alignment vertical="center"/>
      <protection locked="0"/>
    </xf>
    <xf numFmtId="0" fontId="11" fillId="0" borderId="10" xfId="0" applyFont="1" applyFill="1" applyBorder="1" applyAlignment="1" applyProtection="1">
      <alignment vertical="center"/>
      <protection locked="0"/>
    </xf>
    <xf numFmtId="0" fontId="11" fillId="0" borderId="10" xfId="0" applyFont="1" applyFill="1" applyBorder="1" applyAlignment="1">
      <alignment vertical="center"/>
    </xf>
    <xf numFmtId="0" fontId="11" fillId="0" borderId="10" xfId="0" applyFont="1" applyFill="1" applyBorder="1" applyAlignment="1">
      <alignment horizontal="center" vertical="center"/>
    </xf>
    <xf numFmtId="191" fontId="7" fillId="0" borderId="10" xfId="0" applyNumberFormat="1" applyFont="1" applyFill="1" applyBorder="1" applyAlignment="1" applyProtection="1">
      <alignment horizontal="right" vertical="center"/>
      <protection locked="0"/>
    </xf>
    <xf numFmtId="0" fontId="16" fillId="0" borderId="13" xfId="0" applyFont="1" applyFill="1" applyBorder="1" applyAlignment="1" applyProtection="1">
      <alignment horizontal="center" vertical="center"/>
      <protection/>
    </xf>
    <xf numFmtId="0" fontId="5" fillId="0" borderId="13" xfId="0" applyFont="1" applyFill="1" applyBorder="1" applyAlignment="1" applyProtection="1">
      <alignment horizontal="center" vertical="center"/>
      <protection/>
    </xf>
    <xf numFmtId="0" fontId="19" fillId="0" borderId="11" xfId="0" applyFont="1" applyFill="1" applyBorder="1" applyAlignment="1" applyProtection="1">
      <alignment horizontal="center" vertical="center"/>
      <protection/>
    </xf>
    <xf numFmtId="0" fontId="20" fillId="0" borderId="11" xfId="0" applyFont="1" applyFill="1" applyBorder="1" applyAlignment="1" applyProtection="1">
      <alignment horizontal="center" vertical="center"/>
      <protection/>
    </xf>
    <xf numFmtId="0" fontId="19" fillId="0" borderId="14" xfId="0" applyFont="1" applyFill="1" applyBorder="1" applyAlignment="1" applyProtection="1">
      <alignment horizontal="right" vertical="center"/>
      <protection/>
    </xf>
    <xf numFmtId="193" fontId="16" fillId="0" borderId="15" xfId="0" applyNumberFormat="1" applyFont="1" applyFill="1" applyBorder="1" applyAlignment="1" applyProtection="1">
      <alignment horizontal="center" vertical="center" wrapText="1"/>
      <protection/>
    </xf>
    <xf numFmtId="193" fontId="16" fillId="0" borderId="16" xfId="0" applyNumberFormat="1" applyFont="1" applyFill="1" applyBorder="1" applyAlignment="1" applyProtection="1">
      <alignment horizontal="center" vertical="center" wrapText="1"/>
      <protection/>
    </xf>
    <xf numFmtId="192" fontId="4" fillId="0" borderId="10" xfId="0" applyNumberFormat="1" applyFont="1" applyFill="1" applyBorder="1" applyAlignment="1" applyProtection="1">
      <alignment vertical="center"/>
      <protection locked="0"/>
    </xf>
    <xf numFmtId="192" fontId="16" fillId="0" borderId="15" xfId="0" applyNumberFormat="1" applyFont="1" applyFill="1" applyBorder="1" applyAlignment="1" applyProtection="1">
      <alignment horizontal="center" vertical="center" wrapText="1"/>
      <protection/>
    </xf>
    <xf numFmtId="192" fontId="7" fillId="0" borderId="10" xfId="0" applyNumberFormat="1" applyFont="1" applyFill="1" applyBorder="1" applyAlignment="1" applyProtection="1">
      <alignment vertical="center"/>
      <protection locked="0"/>
    </xf>
    <xf numFmtId="0" fontId="19" fillId="0" borderId="17" xfId="0" applyFont="1" applyFill="1" applyBorder="1" applyAlignment="1" applyProtection="1">
      <alignment horizontal="right" vertical="center"/>
      <protection/>
    </xf>
    <xf numFmtId="1" fontId="19" fillId="0" borderId="0" xfId="0" applyNumberFormat="1" applyFont="1" applyFill="1" applyBorder="1" applyAlignment="1" applyProtection="1">
      <alignment horizontal="right" vertical="center"/>
      <protection/>
    </xf>
    <xf numFmtId="171" fontId="4" fillId="0" borderId="0" xfId="42" applyFont="1" applyFill="1" applyBorder="1" applyAlignment="1" applyProtection="1">
      <alignment vertical="center"/>
      <protection/>
    </xf>
    <xf numFmtId="190" fontId="4" fillId="0" borderId="0" xfId="0" applyNumberFormat="1" applyFont="1" applyFill="1" applyBorder="1" applyAlignment="1" applyProtection="1">
      <alignment horizontal="center" vertical="center"/>
      <protection/>
    </xf>
    <xf numFmtId="0" fontId="4" fillId="0" borderId="0" xfId="0" applyFont="1" applyFill="1" applyBorder="1" applyAlignment="1" applyProtection="1">
      <alignment horizontal="left" vertical="center"/>
      <protection/>
    </xf>
    <xf numFmtId="0" fontId="4" fillId="0" borderId="0" xfId="0" applyNumberFormat="1" applyFont="1" applyFill="1" applyBorder="1" applyAlignment="1" applyProtection="1">
      <alignment horizontal="center" vertical="center"/>
      <protection/>
    </xf>
    <xf numFmtId="191" fontId="18" fillId="0" borderId="0" xfId="0" applyNumberFormat="1" applyFont="1" applyFill="1" applyBorder="1" applyAlignment="1" applyProtection="1">
      <alignment horizontal="right" vertical="center"/>
      <protection/>
    </xf>
    <xf numFmtId="188" fontId="9" fillId="0" borderId="0" xfId="0" applyNumberFormat="1" applyFont="1" applyFill="1" applyBorder="1" applyAlignment="1" applyProtection="1">
      <alignment horizontal="right" vertical="center"/>
      <protection/>
    </xf>
    <xf numFmtId="188" fontId="4" fillId="0" borderId="0" xfId="0" applyNumberFormat="1" applyFont="1" applyFill="1" applyBorder="1" applyAlignment="1" applyProtection="1">
      <alignment horizontal="right" vertical="center"/>
      <protection/>
    </xf>
    <xf numFmtId="193" fontId="4" fillId="0" borderId="0" xfId="0" applyNumberFormat="1" applyFont="1" applyFill="1" applyBorder="1" applyAlignment="1" applyProtection="1">
      <alignment vertical="center"/>
      <protection/>
    </xf>
    <xf numFmtId="191" fontId="17" fillId="0" borderId="0" xfId="0" applyNumberFormat="1" applyFont="1" applyFill="1" applyBorder="1" applyAlignment="1" applyProtection="1">
      <alignment horizontal="right" vertical="center"/>
      <protection/>
    </xf>
    <xf numFmtId="188" fontId="17" fillId="0" borderId="0" xfId="0" applyNumberFormat="1" applyFont="1" applyFill="1" applyBorder="1" applyAlignment="1" applyProtection="1">
      <alignment horizontal="right" vertical="center"/>
      <protection/>
    </xf>
    <xf numFmtId="193" fontId="4" fillId="0" borderId="0" xfId="0" applyNumberFormat="1" applyFont="1" applyFill="1" applyBorder="1" applyAlignment="1" applyProtection="1">
      <alignment horizontal="right" vertical="center"/>
      <protection/>
    </xf>
    <xf numFmtId="0" fontId="4" fillId="0" borderId="0" xfId="0" applyFont="1" applyFill="1" applyBorder="1" applyAlignment="1" applyProtection="1">
      <alignment vertical="center"/>
      <protection locked="0"/>
    </xf>
    <xf numFmtId="0" fontId="6" fillId="0" borderId="0" xfId="0" applyFont="1" applyFill="1" applyBorder="1" applyAlignment="1" applyProtection="1">
      <alignment vertical="center"/>
      <protection locked="0"/>
    </xf>
    <xf numFmtId="0" fontId="19" fillId="0" borderId="18" xfId="0" applyFont="1" applyBorder="1" applyAlignment="1" applyProtection="1">
      <alignment horizontal="center" vertical="center"/>
      <protection/>
    </xf>
    <xf numFmtId="0" fontId="16" fillId="0" borderId="0" xfId="0" applyFont="1" applyBorder="1" applyAlignment="1" applyProtection="1">
      <alignment horizontal="center" vertical="center"/>
      <protection/>
    </xf>
    <xf numFmtId="0" fontId="20" fillId="0" borderId="19" xfId="0" applyFont="1" applyBorder="1" applyAlignment="1" applyProtection="1">
      <alignment horizontal="center" vertical="center"/>
      <protection/>
    </xf>
    <xf numFmtId="191" fontId="16" fillId="0" borderId="20" xfId="0" applyNumberFormat="1" applyFont="1" applyBorder="1" applyAlignment="1" applyProtection="1">
      <alignment horizontal="center" wrapText="1"/>
      <protection/>
    </xf>
    <xf numFmtId="188" fontId="16" fillId="0" borderId="20" xfId="0" applyNumberFormat="1" applyFont="1" applyBorder="1" applyAlignment="1" applyProtection="1">
      <alignment horizontal="center" wrapText="1"/>
      <protection/>
    </xf>
    <xf numFmtId="191" fontId="16" fillId="0" borderId="20" xfId="0" applyNumberFormat="1" applyFont="1" applyFill="1" applyBorder="1" applyAlignment="1" applyProtection="1">
      <alignment horizontal="center" wrapText="1"/>
      <protection/>
    </xf>
    <xf numFmtId="188" fontId="16" fillId="0" borderId="20" xfId="0" applyNumberFormat="1" applyFont="1" applyFill="1" applyBorder="1" applyAlignment="1" applyProtection="1">
      <alignment horizontal="center" wrapText="1"/>
      <protection/>
    </xf>
    <xf numFmtId="193" fontId="16" fillId="0" borderId="20" xfId="0" applyNumberFormat="1" applyFont="1" applyFill="1" applyBorder="1" applyAlignment="1" applyProtection="1">
      <alignment horizontal="center" wrapText="1"/>
      <protection/>
    </xf>
    <xf numFmtId="0" fontId="16" fillId="0" borderId="20" xfId="0" applyFont="1" applyBorder="1" applyAlignment="1" applyProtection="1">
      <alignment horizontal="center" wrapText="1"/>
      <protection/>
    </xf>
    <xf numFmtId="193" fontId="16" fillId="0" borderId="21" xfId="0" applyNumberFormat="1" applyFont="1" applyFill="1" applyBorder="1" applyAlignment="1" applyProtection="1">
      <alignment horizontal="center" wrapText="1"/>
      <protection/>
    </xf>
    <xf numFmtId="0" fontId="4" fillId="0" borderId="0" xfId="0" applyFont="1" applyFill="1" applyBorder="1" applyAlignment="1" applyProtection="1">
      <alignment horizontal="center" vertical="center"/>
      <protection/>
    </xf>
    <xf numFmtId="0" fontId="5" fillId="0" borderId="0" xfId="0" applyFont="1" applyFill="1" applyBorder="1" applyAlignment="1" applyProtection="1">
      <alignment horizontal="center" vertical="center"/>
      <protection/>
    </xf>
    <xf numFmtId="0" fontId="19" fillId="0" borderId="22" xfId="0" applyFont="1" applyFill="1" applyBorder="1" applyAlignment="1" applyProtection="1">
      <alignment horizontal="right" vertical="center"/>
      <protection/>
    </xf>
    <xf numFmtId="0" fontId="5" fillId="0" borderId="0" xfId="0" applyFont="1" applyFill="1" applyBorder="1" applyAlignment="1" applyProtection="1">
      <alignment vertical="center"/>
      <protection locked="0"/>
    </xf>
    <xf numFmtId="0" fontId="7" fillId="0" borderId="0" xfId="0" applyFont="1" applyFill="1" applyBorder="1" applyAlignment="1" applyProtection="1">
      <alignment vertical="center"/>
      <protection locked="0"/>
    </xf>
    <xf numFmtId="0" fontId="5" fillId="0" borderId="0" xfId="0" applyFont="1" applyFill="1" applyBorder="1" applyAlignment="1" applyProtection="1">
      <alignment vertical="center" wrapText="1"/>
      <protection locked="0"/>
    </xf>
    <xf numFmtId="3" fontId="21" fillId="33" borderId="12" xfId="0" applyNumberFormat="1" applyFont="1" applyFill="1" applyBorder="1" applyAlignment="1" applyProtection="1">
      <alignment horizontal="center" vertical="center"/>
      <protection/>
    </xf>
    <xf numFmtId="0" fontId="21" fillId="33" borderId="12" xfId="0" applyFont="1" applyFill="1" applyBorder="1" applyAlignment="1" applyProtection="1">
      <alignment horizontal="center" vertical="center"/>
      <protection/>
    </xf>
    <xf numFmtId="185" fontId="21" fillId="33" borderId="12" xfId="0" applyNumberFormat="1" applyFont="1" applyFill="1" applyBorder="1" applyAlignment="1" applyProtection="1">
      <alignment horizontal="center" vertical="center"/>
      <protection/>
    </xf>
    <xf numFmtId="188" fontId="21" fillId="33" borderId="12" xfId="0" applyNumberFormat="1" applyFont="1" applyFill="1" applyBorder="1" applyAlignment="1" applyProtection="1">
      <alignment horizontal="center" vertical="center"/>
      <protection/>
    </xf>
    <xf numFmtId="193" fontId="21" fillId="33" borderId="12" xfId="0" applyNumberFormat="1" applyFont="1" applyFill="1" applyBorder="1" applyAlignment="1" applyProtection="1">
      <alignment horizontal="center" vertical="center"/>
      <protection/>
    </xf>
    <xf numFmtId="192" fontId="21" fillId="33" borderId="12" xfId="59" applyNumberFormat="1" applyFont="1" applyFill="1" applyBorder="1" applyAlignment="1" applyProtection="1">
      <alignment horizontal="center" vertical="center"/>
      <protection/>
    </xf>
    <xf numFmtId="0" fontId="21" fillId="0" borderId="0" xfId="0" applyFont="1" applyBorder="1" applyAlignment="1" applyProtection="1">
      <alignment horizontal="center" vertical="center"/>
      <protection/>
    </xf>
    <xf numFmtId="0" fontId="20" fillId="0" borderId="0" xfId="0" applyFont="1" applyFill="1" applyBorder="1" applyAlignment="1" applyProtection="1">
      <alignment horizontal="right" vertical="center"/>
      <protection/>
    </xf>
    <xf numFmtId="0" fontId="14" fillId="0" borderId="0" xfId="0" applyFont="1" applyFill="1" applyBorder="1" applyAlignment="1" applyProtection="1">
      <alignment vertical="center"/>
      <protection/>
    </xf>
    <xf numFmtId="3" fontId="12" fillId="0" borderId="0" xfId="0" applyNumberFormat="1" applyFont="1" applyFill="1" applyBorder="1" applyAlignment="1" applyProtection="1">
      <alignment horizontal="center" vertical="center"/>
      <protection/>
    </xf>
    <xf numFmtId="0" fontId="12" fillId="0" borderId="0" xfId="0" applyFont="1" applyFill="1" applyBorder="1" applyAlignment="1" applyProtection="1">
      <alignment horizontal="center" vertical="center"/>
      <protection/>
    </xf>
    <xf numFmtId="185" fontId="12" fillId="0" borderId="0" xfId="0" applyNumberFormat="1" applyFont="1" applyFill="1" applyBorder="1" applyAlignment="1" applyProtection="1">
      <alignment vertical="center"/>
      <protection/>
    </xf>
    <xf numFmtId="188" fontId="12" fillId="0" borderId="0" xfId="0" applyNumberFormat="1" applyFont="1" applyFill="1" applyBorder="1" applyAlignment="1" applyProtection="1">
      <alignment vertical="center"/>
      <protection/>
    </xf>
    <xf numFmtId="188" fontId="12" fillId="0" borderId="0" xfId="0" applyNumberFormat="1" applyFont="1" applyFill="1" applyBorder="1" applyAlignment="1" applyProtection="1">
      <alignment horizontal="right" vertical="center"/>
      <protection/>
    </xf>
    <xf numFmtId="193" fontId="12" fillId="0" borderId="0" xfId="0" applyNumberFormat="1" applyFont="1" applyFill="1" applyBorder="1" applyAlignment="1" applyProtection="1">
      <alignment vertical="center"/>
      <protection/>
    </xf>
    <xf numFmtId="185" fontId="12" fillId="0" borderId="0" xfId="0" applyNumberFormat="1" applyFont="1" applyFill="1" applyBorder="1" applyAlignment="1" applyProtection="1">
      <alignment horizontal="right" vertical="center"/>
      <protection/>
    </xf>
    <xf numFmtId="192" fontId="12" fillId="0" borderId="0" xfId="59" applyNumberFormat="1" applyFont="1" applyFill="1" applyBorder="1" applyAlignment="1" applyProtection="1">
      <alignment vertical="center"/>
      <protection/>
    </xf>
    <xf numFmtId="188" fontId="12" fillId="0" borderId="0" xfId="0" applyNumberFormat="1" applyFont="1" applyFill="1" applyBorder="1" applyAlignment="1" applyProtection="1">
      <alignment horizontal="center" vertical="center"/>
      <protection/>
    </xf>
    <xf numFmtId="0" fontId="13" fillId="0" borderId="0" xfId="0" applyFont="1" applyFill="1" applyBorder="1" applyAlignment="1" applyProtection="1">
      <alignment vertical="center"/>
      <protection/>
    </xf>
    <xf numFmtId="0" fontId="19" fillId="0" borderId="0" xfId="0" applyFont="1" applyBorder="1" applyAlignment="1" applyProtection="1">
      <alignment horizontal="right" vertical="center"/>
      <protection locked="0"/>
    </xf>
    <xf numFmtId="0" fontId="10" fillId="0" borderId="0" xfId="0" applyFont="1" applyFill="1" applyBorder="1" applyAlignment="1" applyProtection="1">
      <alignment horizontal="center" vertical="center"/>
      <protection locked="0"/>
    </xf>
    <xf numFmtId="0" fontId="11" fillId="0" borderId="0" xfId="0" applyFont="1" applyFill="1" applyBorder="1" applyAlignment="1" applyProtection="1">
      <alignment horizontal="left" vertical="center"/>
      <protection locked="0"/>
    </xf>
    <xf numFmtId="0" fontId="11" fillId="0" borderId="0" xfId="0" applyFont="1" applyFill="1" applyBorder="1" applyAlignment="1">
      <alignment horizontal="left" vertical="center"/>
    </xf>
    <xf numFmtId="0" fontId="7" fillId="0" borderId="0" xfId="0" applyFont="1" applyBorder="1" applyAlignment="1" applyProtection="1">
      <alignment horizontal="center" vertical="center"/>
      <protection locked="0"/>
    </xf>
    <xf numFmtId="185" fontId="7" fillId="0" borderId="0" xfId="0" applyNumberFormat="1" applyFont="1" applyBorder="1" applyAlignment="1" applyProtection="1">
      <alignment vertical="center"/>
      <protection locked="0"/>
    </xf>
    <xf numFmtId="0" fontId="7" fillId="0" borderId="0" xfId="0" applyFont="1" applyBorder="1" applyAlignment="1" applyProtection="1">
      <alignment vertical="center"/>
      <protection locked="0"/>
    </xf>
    <xf numFmtId="185" fontId="10" fillId="0" borderId="0" xfId="0" applyNumberFormat="1" applyFont="1" applyFill="1" applyBorder="1" applyAlignment="1" applyProtection="1">
      <alignment vertical="center"/>
      <protection locked="0"/>
    </xf>
    <xf numFmtId="193" fontId="7" fillId="0" borderId="0" xfId="0" applyNumberFormat="1" applyFont="1" applyBorder="1" applyAlignment="1" applyProtection="1">
      <alignment vertical="center"/>
      <protection locked="0"/>
    </xf>
    <xf numFmtId="0" fontId="5" fillId="0" borderId="0" xfId="0" applyFont="1" applyBorder="1" applyAlignment="1" applyProtection="1">
      <alignment vertical="center"/>
      <protection locked="0"/>
    </xf>
    <xf numFmtId="0" fontId="11" fillId="0" borderId="0" xfId="0" applyFont="1" applyFill="1" applyBorder="1" applyAlignment="1">
      <alignment horizontal="center" vertical="center"/>
    </xf>
    <xf numFmtId="0" fontId="7" fillId="0" borderId="0" xfId="0" applyFont="1" applyBorder="1" applyAlignment="1" applyProtection="1">
      <alignment horizontal="left" vertical="center"/>
      <protection locked="0"/>
    </xf>
    <xf numFmtId="0" fontId="7" fillId="0" borderId="0" xfId="0" applyFont="1" applyAlignment="1" applyProtection="1">
      <alignment horizontal="center" vertical="center"/>
      <protection locked="0"/>
    </xf>
    <xf numFmtId="185" fontId="7" fillId="0" borderId="0" xfId="0" applyNumberFormat="1" applyFont="1" applyAlignment="1" applyProtection="1">
      <alignment vertical="center"/>
      <protection locked="0"/>
    </xf>
    <xf numFmtId="0" fontId="7" fillId="0" borderId="0" xfId="0" applyFont="1" applyAlignment="1" applyProtection="1">
      <alignment vertical="center"/>
      <protection locked="0"/>
    </xf>
    <xf numFmtId="0" fontId="19" fillId="0" borderId="0" xfId="0" applyFont="1" applyAlignment="1" applyProtection="1">
      <alignment horizontal="right" vertical="center"/>
      <protection locked="0"/>
    </xf>
    <xf numFmtId="0" fontId="7" fillId="0" borderId="0" xfId="0" applyFont="1" applyAlignment="1" applyProtection="1">
      <alignment horizontal="left" vertical="center"/>
      <protection locked="0"/>
    </xf>
    <xf numFmtId="185" fontId="10" fillId="0" borderId="0" xfId="0" applyNumberFormat="1" applyFont="1" applyFill="1" applyAlignment="1" applyProtection="1">
      <alignment vertical="center"/>
      <protection locked="0"/>
    </xf>
    <xf numFmtId="0" fontId="5" fillId="0" borderId="0" xfId="0" applyFont="1" applyAlignment="1" applyProtection="1">
      <alignment vertical="center"/>
      <protection locked="0"/>
    </xf>
    <xf numFmtId="193" fontId="7" fillId="0" borderId="0" xfId="0" applyNumberFormat="1" applyFont="1" applyAlignment="1" applyProtection="1">
      <alignment vertical="center"/>
      <protection locked="0"/>
    </xf>
    <xf numFmtId="185" fontId="7" fillId="0" borderId="0" xfId="0" applyNumberFormat="1" applyFont="1" applyAlignment="1" applyProtection="1">
      <alignment horizontal="right" vertical="center"/>
      <protection locked="0"/>
    </xf>
    <xf numFmtId="188" fontId="7" fillId="0" borderId="0" xfId="0" applyNumberFormat="1" applyFont="1" applyAlignment="1" applyProtection="1">
      <alignment vertical="center"/>
      <protection locked="0"/>
    </xf>
    <xf numFmtId="191" fontId="22" fillId="33" borderId="12" xfId="0" applyNumberFormat="1" applyFont="1" applyFill="1" applyBorder="1" applyAlignment="1" applyProtection="1">
      <alignment horizontal="right" vertical="center"/>
      <protection/>
    </xf>
    <xf numFmtId="191" fontId="21" fillId="33" borderId="12" xfId="0" applyNumberFormat="1" applyFont="1" applyFill="1" applyBorder="1" applyAlignment="1" applyProtection="1">
      <alignment horizontal="right" vertical="center"/>
      <protection/>
    </xf>
    <xf numFmtId="191" fontId="10" fillId="0" borderId="10" xfId="0" applyNumberFormat="1" applyFont="1" applyFill="1" applyBorder="1" applyAlignment="1" applyProtection="1">
      <alignment horizontal="right" vertical="center"/>
      <protection locked="0"/>
    </xf>
    <xf numFmtId="191" fontId="4" fillId="0" borderId="10" xfId="0" applyNumberFormat="1" applyFont="1" applyFill="1" applyBorder="1" applyAlignment="1" applyProtection="1">
      <alignment horizontal="right" vertical="center"/>
      <protection locked="0"/>
    </xf>
    <xf numFmtId="196" fontId="9" fillId="0" borderId="10" xfId="0" applyNumberFormat="1" applyFont="1" applyFill="1" applyBorder="1" applyAlignment="1" applyProtection="1">
      <alignment horizontal="right" vertical="center"/>
      <protection/>
    </xf>
    <xf numFmtId="196" fontId="22" fillId="33" borderId="12" xfId="0" applyNumberFormat="1" applyFont="1" applyFill="1" applyBorder="1" applyAlignment="1" applyProtection="1">
      <alignment horizontal="right" vertical="center"/>
      <protection/>
    </xf>
    <xf numFmtId="196" fontId="12" fillId="0" borderId="10" xfId="0" applyNumberFormat="1" applyFont="1" applyFill="1" applyBorder="1" applyAlignment="1" applyProtection="1">
      <alignment horizontal="right" vertical="center"/>
      <protection/>
    </xf>
    <xf numFmtId="196" fontId="7" fillId="0" borderId="10" xfId="0" applyNumberFormat="1" applyFont="1" applyFill="1" applyBorder="1" applyAlignment="1" applyProtection="1">
      <alignment horizontal="right" vertical="center"/>
      <protection locked="0"/>
    </xf>
    <xf numFmtId="196" fontId="4" fillId="0" borderId="10" xfId="0" applyNumberFormat="1" applyFont="1" applyFill="1" applyBorder="1" applyAlignment="1" applyProtection="1">
      <alignment horizontal="right" vertical="center"/>
      <protection/>
    </xf>
    <xf numFmtId="196" fontId="17" fillId="0" borderId="10" xfId="0" applyNumberFormat="1" applyFont="1" applyFill="1" applyBorder="1" applyAlignment="1" applyProtection="1">
      <alignment horizontal="right" vertical="center"/>
      <protection/>
    </xf>
    <xf numFmtId="196" fontId="9" fillId="0" borderId="10" xfId="0" applyNumberFormat="1" applyFont="1" applyFill="1" applyBorder="1" applyAlignment="1" applyProtection="1">
      <alignment horizontal="right" vertical="center"/>
      <protection locked="0"/>
    </xf>
    <xf numFmtId="196" fontId="21" fillId="33" borderId="12" xfId="0" applyNumberFormat="1" applyFont="1" applyFill="1" applyBorder="1" applyAlignment="1" applyProtection="1">
      <alignment horizontal="right" vertical="center"/>
      <protection/>
    </xf>
    <xf numFmtId="196" fontId="10" fillId="0" borderId="10" xfId="0" applyNumberFormat="1" applyFont="1" applyFill="1" applyBorder="1" applyAlignment="1" applyProtection="1">
      <alignment horizontal="right" vertical="center"/>
      <protection locked="0"/>
    </xf>
    <xf numFmtId="196" fontId="4" fillId="0" borderId="10" xfId="0" applyNumberFormat="1" applyFont="1" applyFill="1" applyBorder="1" applyAlignment="1" applyProtection="1">
      <alignment horizontal="right" vertical="center"/>
      <protection locked="0"/>
    </xf>
    <xf numFmtId="191" fontId="16" fillId="0" borderId="15" xfId="0" applyNumberFormat="1" applyFont="1" applyFill="1" applyBorder="1" applyAlignment="1" applyProtection="1">
      <alignment horizontal="center" vertical="center" wrapText="1"/>
      <protection/>
    </xf>
    <xf numFmtId="196" fontId="16" fillId="0" borderId="15" xfId="0" applyNumberFormat="1" applyFont="1" applyFill="1" applyBorder="1" applyAlignment="1" applyProtection="1">
      <alignment horizontal="center" vertical="center" wrapText="1"/>
      <protection/>
    </xf>
    <xf numFmtId="0" fontId="23" fillId="0" borderId="10" xfId="0" applyFont="1" applyFill="1" applyBorder="1" applyAlignment="1">
      <alignment horizontal="left" vertical="top"/>
    </xf>
    <xf numFmtId="190" fontId="23" fillId="0" borderId="10" xfId="0" applyNumberFormat="1" applyFont="1" applyFill="1" applyBorder="1" applyAlignment="1">
      <alignment horizontal="center" vertical="top"/>
    </xf>
    <xf numFmtId="0" fontId="23" fillId="0" borderId="10" xfId="0" applyFont="1" applyFill="1" applyBorder="1" applyAlignment="1">
      <alignment horizontal="center" vertical="top"/>
    </xf>
    <xf numFmtId="185" fontId="23" fillId="0" borderId="10" xfId="42" applyNumberFormat="1" applyFont="1" applyFill="1" applyBorder="1" applyAlignment="1">
      <alignment horizontal="right" vertical="top"/>
    </xf>
    <xf numFmtId="188" fontId="23" fillId="0" borderId="10" xfId="42" applyNumberFormat="1" applyFont="1" applyFill="1" applyBorder="1" applyAlignment="1">
      <alignment horizontal="right" vertical="top"/>
    </xf>
    <xf numFmtId="188" fontId="23" fillId="0" borderId="10" xfId="59" applyNumberFormat="1" applyFont="1" applyFill="1" applyBorder="1" applyAlignment="1" applyProtection="1">
      <alignment horizontal="right" vertical="top"/>
      <protection/>
    </xf>
    <xf numFmtId="193" fontId="23" fillId="0" borderId="10" xfId="59" applyNumberFormat="1" applyFont="1" applyFill="1" applyBorder="1" applyAlignment="1" applyProtection="1">
      <alignment horizontal="right" vertical="top"/>
      <protection/>
    </xf>
    <xf numFmtId="192" fontId="23" fillId="0" borderId="10" xfId="59" applyNumberFormat="1" applyFont="1" applyFill="1" applyBorder="1" applyAlignment="1" applyProtection="1">
      <alignment vertical="top"/>
      <protection/>
    </xf>
    <xf numFmtId="0" fontId="23" fillId="0" borderId="23" xfId="0" applyFont="1" applyFill="1" applyBorder="1" applyAlignment="1">
      <alignment horizontal="left" vertical="top"/>
    </xf>
    <xf numFmtId="193" fontId="23" fillId="0" borderId="24" xfId="0" applyNumberFormat="1" applyFont="1" applyFill="1" applyBorder="1" applyAlignment="1">
      <alignment horizontal="right" vertical="top"/>
    </xf>
    <xf numFmtId="188" fontId="23" fillId="0" borderId="25" xfId="42" applyNumberFormat="1" applyFont="1" applyFill="1" applyBorder="1" applyAlignment="1">
      <alignment horizontal="right" vertical="top"/>
    </xf>
    <xf numFmtId="192" fontId="23" fillId="0" borderId="25" xfId="59" applyNumberFormat="1" applyFont="1" applyFill="1" applyBorder="1" applyAlignment="1" applyProtection="1">
      <alignment vertical="top"/>
      <protection/>
    </xf>
    <xf numFmtId="0" fontId="19" fillId="0" borderId="26" xfId="0" applyFont="1" applyFill="1" applyBorder="1" applyAlignment="1" applyProtection="1">
      <alignment horizontal="right" vertical="center"/>
      <protection/>
    </xf>
    <xf numFmtId="188" fontId="23" fillId="0" borderId="25" xfId="59" applyNumberFormat="1" applyFont="1" applyFill="1" applyBorder="1" applyAlignment="1" applyProtection="1">
      <alignment horizontal="right" vertical="top"/>
      <protection/>
    </xf>
    <xf numFmtId="193" fontId="23" fillId="0" borderId="25" xfId="59" applyNumberFormat="1" applyFont="1" applyFill="1" applyBorder="1" applyAlignment="1" applyProtection="1">
      <alignment horizontal="right" vertical="top"/>
      <protection/>
    </xf>
    <xf numFmtId="0" fontId="23" fillId="0" borderId="27" xfId="0" applyFont="1" applyFill="1" applyBorder="1" applyAlignment="1">
      <alignment horizontal="left" vertical="top"/>
    </xf>
    <xf numFmtId="190" fontId="23" fillId="0" borderId="25" xfId="0" applyNumberFormat="1" applyFont="1" applyFill="1" applyBorder="1" applyAlignment="1">
      <alignment horizontal="center" vertical="top"/>
    </xf>
    <xf numFmtId="0" fontId="23" fillId="0" borderId="25" xfId="0" applyFont="1" applyFill="1" applyBorder="1" applyAlignment="1">
      <alignment horizontal="left" vertical="top"/>
    </xf>
    <xf numFmtId="0" fontId="23" fillId="0" borderId="25" xfId="0" applyFont="1" applyFill="1" applyBorder="1" applyAlignment="1">
      <alignment horizontal="center" vertical="top"/>
    </xf>
    <xf numFmtId="185" fontId="23" fillId="0" borderId="25" xfId="42" applyNumberFormat="1" applyFont="1" applyFill="1" applyBorder="1" applyAlignment="1">
      <alignment horizontal="right" vertical="top"/>
    </xf>
    <xf numFmtId="193" fontId="23" fillId="0" borderId="28" xfId="0" applyNumberFormat="1" applyFont="1" applyFill="1" applyBorder="1" applyAlignment="1">
      <alignment horizontal="right" vertical="top"/>
    </xf>
    <xf numFmtId="0" fontId="23" fillId="0" borderId="29" xfId="0" applyFont="1" applyFill="1" applyBorder="1" applyAlignment="1">
      <alignment horizontal="left" vertical="top"/>
    </xf>
    <xf numFmtId="190" fontId="23" fillId="0" borderId="12" xfId="0" applyNumberFormat="1" applyFont="1" applyFill="1" applyBorder="1" applyAlignment="1">
      <alignment horizontal="center" vertical="top"/>
    </xf>
    <xf numFmtId="0" fontId="23" fillId="0" borderId="12" xfId="0" applyFont="1" applyFill="1" applyBorder="1" applyAlignment="1">
      <alignment horizontal="left" vertical="top"/>
    </xf>
    <xf numFmtId="0" fontId="23" fillId="0" borderId="12" xfId="0" applyFont="1" applyFill="1" applyBorder="1" applyAlignment="1">
      <alignment horizontal="center" vertical="top"/>
    </xf>
    <xf numFmtId="185" fontId="23" fillId="0" borderId="12" xfId="42" applyNumberFormat="1" applyFont="1" applyFill="1" applyBorder="1" applyAlignment="1">
      <alignment horizontal="right" vertical="top"/>
    </xf>
    <xf numFmtId="188" fontId="23" fillId="0" borderId="12" xfId="42" applyNumberFormat="1" applyFont="1" applyFill="1" applyBorder="1" applyAlignment="1">
      <alignment horizontal="right" vertical="top"/>
    </xf>
    <xf numFmtId="188" fontId="23" fillId="0" borderId="12" xfId="59" applyNumberFormat="1" applyFont="1" applyFill="1" applyBorder="1" applyAlignment="1" applyProtection="1">
      <alignment horizontal="right" vertical="top"/>
      <protection/>
    </xf>
    <xf numFmtId="193" fontId="23" fillId="0" borderId="12" xfId="59" applyNumberFormat="1" applyFont="1" applyFill="1" applyBorder="1" applyAlignment="1" applyProtection="1">
      <alignment horizontal="right" vertical="top"/>
      <protection/>
    </xf>
    <xf numFmtId="192" fontId="23" fillId="0" borderId="12" xfId="59" applyNumberFormat="1" applyFont="1" applyFill="1" applyBorder="1" applyAlignment="1" applyProtection="1">
      <alignment vertical="top"/>
      <protection/>
    </xf>
    <xf numFmtId="193" fontId="23" fillId="0" borderId="30" xfId="0" applyNumberFormat="1" applyFont="1" applyFill="1" applyBorder="1" applyAlignment="1">
      <alignment horizontal="right" vertical="top"/>
    </xf>
    <xf numFmtId="0" fontId="23" fillId="0" borderId="10" xfId="0" applyFont="1" applyBorder="1" applyAlignment="1">
      <alignment horizontal="left" vertical="center"/>
    </xf>
    <xf numFmtId="0" fontId="23" fillId="0" borderId="10" xfId="0" applyFont="1" applyBorder="1" applyAlignment="1">
      <alignment horizontal="center" vertical="center"/>
    </xf>
    <xf numFmtId="0" fontId="23" fillId="0" borderId="25" xfId="0" applyFont="1" applyBorder="1" applyAlignment="1">
      <alignment horizontal="left" vertical="center"/>
    </xf>
    <xf numFmtId="0" fontId="23" fillId="0" borderId="31" xfId="0" applyFont="1" applyFill="1" applyBorder="1" applyAlignment="1">
      <alignment horizontal="left" vertical="top"/>
    </xf>
    <xf numFmtId="190" fontId="23" fillId="0" borderId="32" xfId="0" applyNumberFormat="1" applyFont="1" applyFill="1" applyBorder="1" applyAlignment="1">
      <alignment horizontal="center" vertical="top"/>
    </xf>
    <xf numFmtId="0" fontId="23" fillId="0" borderId="32" xfId="0" applyFont="1" applyFill="1" applyBorder="1" applyAlignment="1">
      <alignment horizontal="left" vertical="top"/>
    </xf>
    <xf numFmtId="0" fontId="23" fillId="0" borderId="32" xfId="0" applyFont="1" applyBorder="1" applyAlignment="1">
      <alignment horizontal="left" vertical="center"/>
    </xf>
    <xf numFmtId="0" fontId="23" fillId="0" borderId="32" xfId="0" applyFont="1" applyBorder="1" applyAlignment="1">
      <alignment horizontal="center" vertical="center"/>
    </xf>
    <xf numFmtId="0" fontId="23" fillId="0" borderId="32" xfId="0" applyFont="1" applyFill="1" applyBorder="1" applyAlignment="1">
      <alignment horizontal="center" vertical="top"/>
    </xf>
    <xf numFmtId="185" fontId="23" fillId="0" borderId="32" xfId="42" applyNumberFormat="1" applyFont="1" applyFill="1" applyBorder="1" applyAlignment="1">
      <alignment horizontal="right" vertical="top"/>
    </xf>
    <xf numFmtId="188" fontId="23" fillId="0" borderId="32" xfId="42" applyNumberFormat="1" applyFont="1" applyFill="1" applyBorder="1" applyAlignment="1">
      <alignment horizontal="right" vertical="top"/>
    </xf>
    <xf numFmtId="188" fontId="23" fillId="0" borderId="32" xfId="59" applyNumberFormat="1" applyFont="1" applyFill="1" applyBorder="1" applyAlignment="1" applyProtection="1">
      <alignment horizontal="right" vertical="top"/>
      <protection/>
    </xf>
    <xf numFmtId="193" fontId="23" fillId="0" borderId="32" xfId="59" applyNumberFormat="1" applyFont="1" applyFill="1" applyBorder="1" applyAlignment="1" applyProtection="1">
      <alignment horizontal="right" vertical="top"/>
      <protection/>
    </xf>
    <xf numFmtId="192" fontId="23" fillId="0" borderId="32" xfId="59" applyNumberFormat="1" applyFont="1" applyFill="1" applyBorder="1" applyAlignment="1" applyProtection="1">
      <alignment vertical="top"/>
      <protection/>
    </xf>
    <xf numFmtId="193" fontId="23" fillId="0" borderId="33" xfId="0" applyNumberFormat="1" applyFont="1" applyFill="1" applyBorder="1" applyAlignment="1">
      <alignment horizontal="right" vertical="top"/>
    </xf>
    <xf numFmtId="0" fontId="23" fillId="0" borderId="25" xfId="0" applyFont="1" applyBorder="1" applyAlignment="1">
      <alignment horizontal="center" vertical="center"/>
    </xf>
    <xf numFmtId="0" fontId="23" fillId="0" borderId="12" xfId="0" applyFont="1" applyBorder="1" applyAlignment="1">
      <alignment horizontal="left" vertical="center"/>
    </xf>
    <xf numFmtId="0" fontId="23" fillId="0" borderId="12" xfId="0" applyFont="1" applyBorder="1" applyAlignment="1">
      <alignment horizontal="center" vertical="center"/>
    </xf>
    <xf numFmtId="0" fontId="11" fillId="0" borderId="10" xfId="0" applyFont="1" applyFill="1" applyBorder="1" applyAlignment="1" applyProtection="1">
      <alignment horizontal="left" vertical="center"/>
      <protection locked="0"/>
    </xf>
    <xf numFmtId="0" fontId="11" fillId="0" borderId="10" xfId="0" applyFont="1" applyFill="1" applyBorder="1" applyAlignment="1">
      <alignment horizontal="left" vertical="center"/>
    </xf>
    <xf numFmtId="0" fontId="22" fillId="33" borderId="22" xfId="0" applyFont="1" applyFill="1" applyBorder="1" applyAlignment="1">
      <alignment horizontal="center" vertical="center"/>
    </xf>
    <xf numFmtId="0" fontId="22" fillId="33" borderId="34" xfId="0" applyFont="1" applyFill="1" applyBorder="1" applyAlignment="1">
      <alignment horizontal="center" vertical="center"/>
    </xf>
    <xf numFmtId="0" fontId="22" fillId="33" borderId="35" xfId="0" applyFont="1" applyFill="1" applyBorder="1" applyAlignment="1">
      <alignment horizontal="center" vertical="center"/>
    </xf>
    <xf numFmtId="0" fontId="15" fillId="0" borderId="10" xfId="0" applyNumberFormat="1" applyFont="1" applyFill="1" applyBorder="1" applyAlignment="1" applyProtection="1">
      <alignment horizontal="right" vertical="center" wrapText="1"/>
      <protection locked="0"/>
    </xf>
    <xf numFmtId="0" fontId="0" fillId="0" borderId="10" xfId="0" applyFill="1" applyBorder="1" applyAlignment="1">
      <alignment horizontal="right" vertical="center" wrapText="1"/>
    </xf>
    <xf numFmtId="0" fontId="15" fillId="0" borderId="10" xfId="0" applyFont="1" applyFill="1" applyBorder="1" applyAlignment="1">
      <alignment horizontal="right" vertical="center" wrapText="1"/>
    </xf>
    <xf numFmtId="193" fontId="8" fillId="0" borderId="10" xfId="0" applyNumberFormat="1" applyFont="1" applyFill="1" applyBorder="1" applyAlignment="1" applyProtection="1">
      <alignment horizontal="right" vertical="center" wrapText="1"/>
      <protection locked="0"/>
    </xf>
    <xf numFmtId="0" fontId="24" fillId="33" borderId="10" xfId="0" applyFont="1" applyFill="1" applyBorder="1" applyAlignment="1" applyProtection="1">
      <alignment horizontal="center" vertical="center"/>
      <protection/>
    </xf>
    <xf numFmtId="0" fontId="25" fillId="33" borderId="15" xfId="0" applyFont="1" applyFill="1" applyBorder="1" applyAlignment="1">
      <alignment/>
    </xf>
    <xf numFmtId="185" fontId="16" fillId="0" borderId="32" xfId="0" applyNumberFormat="1" applyFont="1" applyFill="1" applyBorder="1" applyAlignment="1" applyProtection="1">
      <alignment horizontal="center" vertical="center" wrapText="1"/>
      <protection/>
    </xf>
    <xf numFmtId="0" fontId="16" fillId="0" borderId="32" xfId="0" applyFont="1" applyFill="1" applyBorder="1" applyAlignment="1" applyProtection="1">
      <alignment horizontal="center" vertical="center" wrapText="1"/>
      <protection/>
    </xf>
    <xf numFmtId="0" fontId="16" fillId="0" borderId="15" xfId="0" applyFont="1" applyFill="1" applyBorder="1" applyAlignment="1" applyProtection="1">
      <alignment horizontal="center" vertical="center" wrapText="1"/>
      <protection/>
    </xf>
    <xf numFmtId="193" fontId="16" fillId="0" borderId="32" xfId="0" applyNumberFormat="1" applyFont="1" applyFill="1" applyBorder="1" applyAlignment="1" applyProtection="1">
      <alignment horizontal="center" vertical="center" wrapText="1"/>
      <protection/>
    </xf>
    <xf numFmtId="193" fontId="16" fillId="0" borderId="33" xfId="0" applyNumberFormat="1" applyFont="1" applyFill="1" applyBorder="1" applyAlignment="1" applyProtection="1">
      <alignment horizontal="center" vertical="center" wrapText="1"/>
      <protection/>
    </xf>
    <xf numFmtId="171" fontId="16" fillId="0" borderId="31" xfId="42" applyFont="1" applyFill="1" applyBorder="1" applyAlignment="1" applyProtection="1">
      <alignment horizontal="center" vertical="center"/>
      <protection/>
    </xf>
    <xf numFmtId="171" fontId="16" fillId="0" borderId="36" xfId="42" applyFont="1" applyFill="1" applyBorder="1" applyAlignment="1" applyProtection="1">
      <alignment horizontal="center" vertical="center"/>
      <protection/>
    </xf>
    <xf numFmtId="190" fontId="16" fillId="0" borderId="32" xfId="0" applyNumberFormat="1" applyFont="1" applyFill="1" applyBorder="1" applyAlignment="1" applyProtection="1">
      <alignment horizontal="center" vertical="center" wrapText="1"/>
      <protection/>
    </xf>
    <xf numFmtId="190" fontId="16" fillId="0" borderId="15" xfId="0" applyNumberFormat="1" applyFont="1" applyFill="1" applyBorder="1" applyAlignment="1" applyProtection="1">
      <alignment horizontal="center" vertical="center" wrapText="1"/>
      <protection/>
    </xf>
    <xf numFmtId="0" fontId="16" fillId="0" borderId="15" xfId="0" applyFont="1" applyFill="1" applyBorder="1" applyAlignment="1" applyProtection="1">
      <alignment horizontal="center" vertical="center"/>
      <protection/>
    </xf>
    <xf numFmtId="0" fontId="26" fillId="33" borderId="0" xfId="0" applyFont="1" applyFill="1" applyBorder="1" applyAlignment="1" applyProtection="1">
      <alignment horizontal="center" vertical="center"/>
      <protection/>
    </xf>
    <xf numFmtId="0" fontId="25" fillId="0" borderId="0" xfId="0" applyFont="1" applyAlignment="1">
      <alignment/>
    </xf>
    <xf numFmtId="171" fontId="16" fillId="0" borderId="37" xfId="42" applyFont="1" applyFill="1" applyBorder="1" applyAlignment="1" applyProtection="1">
      <alignment horizontal="center" vertical="center"/>
      <protection/>
    </xf>
    <xf numFmtId="171" fontId="16" fillId="0" borderId="38" xfId="42" applyFont="1" applyFill="1" applyBorder="1" applyAlignment="1" applyProtection="1">
      <alignment horizontal="center" vertical="center"/>
      <protection/>
    </xf>
    <xf numFmtId="190" fontId="16" fillId="0" borderId="39" xfId="0" applyNumberFormat="1" applyFont="1" applyFill="1" applyBorder="1" applyAlignment="1" applyProtection="1">
      <alignment horizontal="center" vertical="center" wrapText="1"/>
      <protection/>
    </xf>
    <xf numFmtId="190" fontId="16" fillId="0" borderId="20" xfId="0" applyNumberFormat="1" applyFont="1" applyFill="1" applyBorder="1" applyAlignment="1" applyProtection="1">
      <alignment horizontal="center" vertical="center" wrapText="1"/>
      <protection/>
    </xf>
    <xf numFmtId="0" fontId="16" fillId="0" borderId="39" xfId="0" applyFont="1" applyFill="1" applyBorder="1" applyAlignment="1" applyProtection="1">
      <alignment horizontal="center" vertical="center" wrapText="1"/>
      <protection/>
    </xf>
    <xf numFmtId="0" fontId="16" fillId="0" borderId="20" xfId="0" applyFont="1" applyFill="1" applyBorder="1" applyAlignment="1" applyProtection="1">
      <alignment horizontal="center" vertical="center"/>
      <protection/>
    </xf>
    <xf numFmtId="0" fontId="16" fillId="0" borderId="20" xfId="0" applyFont="1" applyFill="1" applyBorder="1" applyAlignment="1" applyProtection="1">
      <alignment horizontal="center" vertical="center" wrapText="1"/>
      <protection/>
    </xf>
    <xf numFmtId="185" fontId="16" fillId="0" borderId="39" xfId="0" applyNumberFormat="1" applyFont="1" applyFill="1" applyBorder="1" applyAlignment="1" applyProtection="1">
      <alignment horizontal="center" vertical="center" wrapText="1"/>
      <protection/>
    </xf>
    <xf numFmtId="193" fontId="16" fillId="0" borderId="39" xfId="0" applyNumberFormat="1" applyFont="1" applyFill="1" applyBorder="1" applyAlignment="1" applyProtection="1">
      <alignment horizontal="center" vertical="center" wrapText="1"/>
      <protection/>
    </xf>
    <xf numFmtId="193" fontId="16" fillId="0" borderId="40" xfId="0" applyNumberFormat="1" applyFont="1" applyFill="1" applyBorder="1" applyAlignment="1" applyProtection="1">
      <alignment horizontal="center" vertical="center" wrapText="1"/>
      <protection/>
    </xf>
    <xf numFmtId="0" fontId="15" fillId="0" borderId="0" xfId="0" applyNumberFormat="1" applyFont="1" applyFill="1" applyBorder="1" applyAlignment="1" applyProtection="1">
      <alignment horizontal="right" vertical="center" wrapText="1"/>
      <protection locked="0"/>
    </xf>
    <xf numFmtId="0" fontId="0" fillId="0" borderId="0" xfId="0" applyAlignment="1">
      <alignment horizontal="right" vertical="center" wrapText="1"/>
    </xf>
    <xf numFmtId="0" fontId="15" fillId="0" borderId="0" xfId="0" applyFont="1" applyAlignment="1">
      <alignment horizontal="right" vertical="center" wrapText="1"/>
    </xf>
    <xf numFmtId="0" fontId="21" fillId="33" borderId="12" xfId="0" applyFont="1" applyFill="1" applyBorder="1" applyAlignment="1">
      <alignment horizontal="center" vertical="center"/>
    </xf>
    <xf numFmtId="0" fontId="21" fillId="33" borderId="12" xfId="0" applyFont="1" applyFill="1" applyBorder="1" applyAlignment="1">
      <alignment horizontal="right" vertical="center"/>
    </xf>
    <xf numFmtId="0" fontId="11" fillId="0" borderId="0" xfId="0" applyFont="1" applyFill="1" applyBorder="1" applyAlignment="1" applyProtection="1">
      <alignment horizontal="left" vertical="center"/>
      <protection locked="0"/>
    </xf>
    <xf numFmtId="0" fontId="11" fillId="0" borderId="0" xfId="0" applyFont="1" applyFill="1" applyBorder="1" applyAlignment="1">
      <alignment horizontal="left" vertical="center"/>
    </xf>
    <xf numFmtId="193" fontId="8" fillId="0" borderId="0" xfId="0" applyNumberFormat="1" applyFont="1" applyBorder="1" applyAlignment="1" applyProtection="1">
      <alignment horizontal="right" vertical="center"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23</xdr:col>
      <xdr:colOff>0</xdr:colOff>
      <xdr:row>0</xdr:row>
      <xdr:rowOff>0</xdr:rowOff>
    </xdr:to>
    <xdr:sp>
      <xdr:nvSpPr>
        <xdr:cNvPr id="1" name="Text Box 1"/>
        <xdr:cNvSpPr txBox="1">
          <a:spLocks noChangeArrowheads="1"/>
        </xdr:cNvSpPr>
      </xdr:nvSpPr>
      <xdr:spPr>
        <a:xfrm>
          <a:off x="0" y="0"/>
          <a:ext cx="16878300" cy="0"/>
        </a:xfrm>
        <a:prstGeom prst="rect">
          <a:avLst/>
        </a:prstGeom>
        <a:solidFill>
          <a:srgbClr val="003366"/>
        </a:solidFill>
        <a:ln w="38100" cmpd="dbl">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22</xdr:col>
      <xdr:colOff>466725</xdr:colOff>
      <xdr:row>0</xdr:row>
      <xdr:rowOff>0</xdr:rowOff>
    </xdr:to>
    <xdr:sp fLocksText="0">
      <xdr:nvSpPr>
        <xdr:cNvPr id="2" name="Text Box 2"/>
        <xdr:cNvSpPr txBox="1">
          <a:spLocks noChangeArrowheads="1"/>
        </xdr:cNvSpPr>
      </xdr:nvSpPr>
      <xdr:spPr>
        <a:xfrm>
          <a:off x="14077950" y="0"/>
          <a:ext cx="2790825" cy="0"/>
        </a:xfrm>
        <a:prstGeom prst="rect">
          <a:avLst/>
        </a:prstGeom>
        <a:solidFill>
          <a:srgbClr val="003366"/>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19050</xdr:colOff>
      <xdr:row>0</xdr:row>
      <xdr:rowOff>38100</xdr:rowOff>
    </xdr:from>
    <xdr:to>
      <xdr:col>23</xdr:col>
      <xdr:colOff>0</xdr:colOff>
      <xdr:row>0</xdr:row>
      <xdr:rowOff>1133475</xdr:rowOff>
    </xdr:to>
    <xdr:sp>
      <xdr:nvSpPr>
        <xdr:cNvPr id="3" name="Text Box 5"/>
        <xdr:cNvSpPr txBox="1">
          <a:spLocks noChangeArrowheads="1"/>
        </xdr:cNvSpPr>
      </xdr:nvSpPr>
      <xdr:spPr>
        <a:xfrm>
          <a:off x="19050" y="38100"/>
          <a:ext cx="16859250" cy="1095375"/>
        </a:xfrm>
        <a:prstGeom prst="rect">
          <a:avLst/>
        </a:prstGeom>
        <a:solidFill>
          <a:srgbClr val="33CCCC"/>
        </a:solidFill>
        <a:ln w="38100" cmpd="dbl">
          <a:noFill/>
        </a:ln>
      </xdr:spPr>
      <xdr:txBody>
        <a:bodyPr vertOverflow="clip" wrap="square" lIns="82296" tIns="64008" rIns="82296" bIns="64008" anchor="ctr"/>
        <a:p>
          <a:pPr algn="ctr">
            <a:defRPr/>
          </a:pPr>
          <a:r>
            <a:rPr lang="en-US" cap="none" sz="4000" b="0" i="0" u="none" baseline="0">
              <a:solidFill>
                <a:srgbClr val="000000"/>
              </a:solidFill>
              <a:latin typeface="Impact"/>
              <a:ea typeface="Impact"/>
              <a:cs typeface="Impact"/>
            </a:rPr>
            <a:t>TÜRK</a:t>
          </a:r>
          <a:r>
            <a:rPr lang="en-US" cap="none" sz="4000" b="0" i="0" u="none" baseline="0">
              <a:solidFill>
                <a:srgbClr val="000000"/>
              </a:solidFill>
              <a:latin typeface="Arial"/>
              <a:ea typeface="Arial"/>
              <a:cs typeface="Arial"/>
            </a:rPr>
            <a:t>İ</a:t>
          </a:r>
          <a:r>
            <a:rPr lang="en-US" cap="none" sz="4000" b="0" i="0" u="none" baseline="0">
              <a:solidFill>
                <a:srgbClr val="000000"/>
              </a:solidFill>
              <a:latin typeface="Impact"/>
              <a:ea typeface="Impact"/>
              <a:cs typeface="Impact"/>
            </a:rPr>
            <a:t>YE'S WEEKEND MARKET DATA    </a:t>
          </a:r>
          <a:r>
            <a:rPr lang="en-US" cap="none" sz="2600" b="0" i="0" u="none" baseline="0">
              <a:solidFill>
                <a:srgbClr val="000000"/>
              </a:solidFill>
              <a:latin typeface="Impact"/>
              <a:ea typeface="Impact"/>
              <a:cs typeface="Impact"/>
            </a:rPr>
            <a:t>
</a:t>
          </a:r>
          <a:r>
            <a:rPr lang="en-US" cap="none" sz="2600" b="0" i="0" u="none" baseline="0">
              <a:solidFill>
                <a:srgbClr val="000000"/>
              </a:solidFill>
              <a:latin typeface="Impact"/>
              <a:ea typeface="Impact"/>
              <a:cs typeface="Impact"/>
            </a:rPr>
            <a:t>WEEKEND BOX OFFICE &amp; ADMISSION REPORT</a:t>
          </a:r>
        </a:p>
      </xdr:txBody>
    </xdr:sp>
    <xdr:clientData/>
  </xdr:twoCellAnchor>
  <xdr:twoCellAnchor>
    <xdr:from>
      <xdr:col>19</xdr:col>
      <xdr:colOff>0</xdr:colOff>
      <xdr:row>0</xdr:row>
      <xdr:rowOff>419100</xdr:rowOff>
    </xdr:from>
    <xdr:to>
      <xdr:col>22</xdr:col>
      <xdr:colOff>323850</xdr:colOff>
      <xdr:row>0</xdr:row>
      <xdr:rowOff>1104900</xdr:rowOff>
    </xdr:to>
    <xdr:sp fLocksText="0">
      <xdr:nvSpPr>
        <xdr:cNvPr id="4" name="Text Box 6"/>
        <xdr:cNvSpPr txBox="1">
          <a:spLocks noChangeArrowheads="1"/>
        </xdr:cNvSpPr>
      </xdr:nvSpPr>
      <xdr:spPr>
        <a:xfrm>
          <a:off x="13944600" y="419100"/>
          <a:ext cx="2781300" cy="685800"/>
        </a:xfrm>
        <a:prstGeom prst="rect">
          <a:avLst/>
        </a:prstGeom>
        <a:solidFill>
          <a:srgbClr val="33CCCC"/>
        </a:solidFill>
        <a:ln w="9525" cmpd="sng">
          <a:noFill/>
        </a:ln>
      </xdr:spPr>
      <xdr:txBody>
        <a:bodyPr vertOverflow="clip" wrap="square" lIns="0" tIns="41148" rIns="45720" bIns="0"/>
        <a:p>
          <a:pPr algn="r">
            <a:defRPr/>
          </a:pPr>
          <a:r>
            <a:rPr lang="en-US" cap="none" sz="2000" b="0" i="0" u="none" baseline="0">
              <a:solidFill>
                <a:srgbClr val="000000"/>
              </a:solidFill>
              <a:latin typeface="Impact"/>
              <a:ea typeface="Impact"/>
              <a:cs typeface="Impact"/>
            </a:rPr>
            <a:t>WEEKEND: 21
</a:t>
          </a:r>
          <a:r>
            <a:rPr lang="en-US" cap="none" sz="2000" b="0" i="0" u="none" baseline="0">
              <a:solidFill>
                <a:srgbClr val="000000"/>
              </a:solidFill>
              <a:latin typeface="Impact"/>
              <a:ea typeface="Impact"/>
              <a:cs typeface="Impact"/>
            </a:rPr>
            <a:t>22 - 24 MAY' 2009</a:t>
          </a:r>
          <a:r>
            <a:rPr lang="en-US" cap="none" sz="1600" b="0" i="0" u="none" baseline="0">
              <a:solidFill>
                <a:srgbClr val="FFFFFF"/>
              </a:solidFill>
              <a:latin typeface="Impact"/>
              <a:ea typeface="Impact"/>
              <a:cs typeface="Impact"/>
            </a:rPr>
            <a:t>
</a:t>
          </a:r>
          <a:r>
            <a:rPr lang="en-US" cap="none" sz="1600" b="0" i="0" u="none" baseline="0">
              <a:solidFill>
                <a:srgbClr val="FFFFFF"/>
              </a:solidFill>
              <a:latin typeface="Impact"/>
              <a:ea typeface="Impact"/>
              <a:cs typeface="Impact"/>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24</xdr:col>
      <xdr:colOff>0</xdr:colOff>
      <xdr:row>0</xdr:row>
      <xdr:rowOff>0</xdr:rowOff>
    </xdr:to>
    <xdr:sp>
      <xdr:nvSpPr>
        <xdr:cNvPr id="1" name="Text Box 1"/>
        <xdr:cNvSpPr txBox="1">
          <a:spLocks noChangeArrowheads="1"/>
        </xdr:cNvSpPr>
      </xdr:nvSpPr>
      <xdr:spPr>
        <a:xfrm>
          <a:off x="0" y="0"/>
          <a:ext cx="12087225" cy="0"/>
        </a:xfrm>
        <a:prstGeom prst="rect">
          <a:avLst/>
        </a:prstGeom>
        <a:solidFill>
          <a:srgbClr val="003366"/>
        </a:solidFill>
        <a:ln w="38100" cmpd="dbl">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20</xdr:col>
      <xdr:colOff>133350</xdr:colOff>
      <xdr:row>0</xdr:row>
      <xdr:rowOff>0</xdr:rowOff>
    </xdr:from>
    <xdr:to>
      <xdr:col>23</xdr:col>
      <xdr:colOff>476250</xdr:colOff>
      <xdr:row>0</xdr:row>
      <xdr:rowOff>0</xdr:rowOff>
    </xdr:to>
    <xdr:sp fLocksText="0">
      <xdr:nvSpPr>
        <xdr:cNvPr id="2" name="Text Box 2"/>
        <xdr:cNvSpPr txBox="1">
          <a:spLocks noChangeArrowheads="1"/>
        </xdr:cNvSpPr>
      </xdr:nvSpPr>
      <xdr:spPr>
        <a:xfrm>
          <a:off x="7372350" y="0"/>
          <a:ext cx="2533650" cy="0"/>
        </a:xfrm>
        <a:prstGeom prst="rect">
          <a:avLst/>
        </a:prstGeom>
        <a:solidFill>
          <a:srgbClr val="003366"/>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23</xdr:col>
      <xdr:colOff>0</xdr:colOff>
      <xdr:row>0</xdr:row>
      <xdr:rowOff>0</xdr:rowOff>
    </xdr:to>
    <xdr:sp>
      <xdr:nvSpPr>
        <xdr:cNvPr id="3" name="Text Box 3"/>
        <xdr:cNvSpPr txBox="1">
          <a:spLocks noChangeArrowheads="1"/>
        </xdr:cNvSpPr>
      </xdr:nvSpPr>
      <xdr:spPr>
        <a:xfrm>
          <a:off x="0" y="0"/>
          <a:ext cx="9429750" cy="0"/>
        </a:xfrm>
        <a:prstGeom prst="rect">
          <a:avLst/>
        </a:prstGeom>
        <a:solidFill>
          <a:srgbClr val="003366"/>
        </a:solidFill>
        <a:ln w="38100" cmpd="dbl">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19</xdr:col>
      <xdr:colOff>57150</xdr:colOff>
      <xdr:row>0</xdr:row>
      <xdr:rowOff>0</xdr:rowOff>
    </xdr:from>
    <xdr:to>
      <xdr:col>22</xdr:col>
      <xdr:colOff>466725</xdr:colOff>
      <xdr:row>0</xdr:row>
      <xdr:rowOff>0</xdr:rowOff>
    </xdr:to>
    <xdr:sp fLocksText="0">
      <xdr:nvSpPr>
        <xdr:cNvPr id="4" name="Text Box 4"/>
        <xdr:cNvSpPr txBox="1">
          <a:spLocks noChangeArrowheads="1"/>
        </xdr:cNvSpPr>
      </xdr:nvSpPr>
      <xdr:spPr>
        <a:xfrm>
          <a:off x="7239000" y="0"/>
          <a:ext cx="2181225" cy="0"/>
        </a:xfrm>
        <a:prstGeom prst="rect">
          <a:avLst/>
        </a:prstGeom>
        <a:solidFill>
          <a:srgbClr val="003366"/>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19050</xdr:colOff>
      <xdr:row>0</xdr:row>
      <xdr:rowOff>38100</xdr:rowOff>
    </xdr:from>
    <xdr:to>
      <xdr:col>23</xdr:col>
      <xdr:colOff>9525</xdr:colOff>
      <xdr:row>0</xdr:row>
      <xdr:rowOff>981075</xdr:rowOff>
    </xdr:to>
    <xdr:sp>
      <xdr:nvSpPr>
        <xdr:cNvPr id="5" name="Text Box 5"/>
        <xdr:cNvSpPr txBox="1">
          <a:spLocks noChangeArrowheads="1"/>
        </xdr:cNvSpPr>
      </xdr:nvSpPr>
      <xdr:spPr>
        <a:xfrm>
          <a:off x="19050" y="38100"/>
          <a:ext cx="9420225" cy="942975"/>
        </a:xfrm>
        <a:prstGeom prst="rect">
          <a:avLst/>
        </a:prstGeom>
        <a:solidFill>
          <a:srgbClr val="003366"/>
        </a:solidFill>
        <a:ln w="38100" cmpd="dbl">
          <a:noFill/>
        </a:ln>
      </xdr:spPr>
      <xdr:txBody>
        <a:bodyPr vertOverflow="clip" wrap="square" lIns="64008" tIns="45720" rIns="64008" bIns="45720" anchor="ctr"/>
        <a:p>
          <a:pPr algn="ctr">
            <a:defRPr/>
          </a:pPr>
          <a:r>
            <a:rPr lang="en-US" cap="none" sz="3000" b="0" i="0" u="none" baseline="0">
              <a:solidFill>
                <a:srgbClr val="FFFFFF"/>
              </a:solidFill>
              <a:latin typeface="Impact"/>
              <a:ea typeface="Impact"/>
              <a:cs typeface="Impact"/>
            </a:rPr>
            <a:t>TÜRK</a:t>
          </a:r>
          <a:r>
            <a:rPr lang="en-US" cap="none" sz="3000" b="0" i="0" u="none" baseline="0">
              <a:solidFill>
                <a:srgbClr val="FFFFFF"/>
              </a:solidFill>
              <a:latin typeface="Arial"/>
              <a:ea typeface="Arial"/>
              <a:cs typeface="Arial"/>
            </a:rPr>
            <a:t>İ</a:t>
          </a:r>
          <a:r>
            <a:rPr lang="en-US" cap="none" sz="3000" b="0" i="0" u="none" baseline="0">
              <a:solidFill>
                <a:srgbClr val="FFFFFF"/>
              </a:solidFill>
              <a:latin typeface="Impact"/>
              <a:ea typeface="Impact"/>
              <a:cs typeface="Impact"/>
            </a:rPr>
            <a:t>YE'S WEEKLY MARKET DATA</a:t>
          </a:r>
          <a:r>
            <a:rPr lang="en-US" cap="none" sz="4000" b="0" i="0" u="none" baseline="0">
              <a:solidFill>
                <a:srgbClr val="FFFFFF"/>
              </a:solidFill>
              <a:latin typeface="Impact"/>
              <a:ea typeface="Impact"/>
              <a:cs typeface="Impact"/>
            </a:rPr>
            <a:t>    </a:t>
          </a:r>
          <a:r>
            <a:rPr lang="en-US" cap="none" sz="2600" b="0" i="0" u="none" baseline="0">
              <a:solidFill>
                <a:srgbClr val="FFFFFF"/>
              </a:solidFill>
              <a:latin typeface="Impact"/>
              <a:ea typeface="Impact"/>
              <a:cs typeface="Impact"/>
            </a:rPr>
            <a:t>
</a:t>
          </a:r>
          <a:r>
            <a:rPr lang="en-US" cap="none" sz="1400" b="0" i="0" u="none" baseline="0">
              <a:solidFill>
                <a:srgbClr val="FFFFFF"/>
              </a:solidFill>
              <a:latin typeface="Impact"/>
              <a:ea typeface="Impact"/>
              <a:cs typeface="Impact"/>
            </a:rPr>
            <a:t>WEEKLY BOX OFFICE &amp; ADMISSION REPORT</a:t>
          </a:r>
        </a:p>
      </xdr:txBody>
    </xdr:sp>
    <xdr:clientData/>
  </xdr:twoCellAnchor>
  <xdr:twoCellAnchor>
    <xdr:from>
      <xdr:col>20</xdr:col>
      <xdr:colOff>342900</xdr:colOff>
      <xdr:row>0</xdr:row>
      <xdr:rowOff>409575</xdr:rowOff>
    </xdr:from>
    <xdr:to>
      <xdr:col>22</xdr:col>
      <xdr:colOff>371475</xdr:colOff>
      <xdr:row>0</xdr:row>
      <xdr:rowOff>904875</xdr:rowOff>
    </xdr:to>
    <xdr:sp fLocksText="0">
      <xdr:nvSpPr>
        <xdr:cNvPr id="6" name="Text Box 6"/>
        <xdr:cNvSpPr txBox="1">
          <a:spLocks noChangeArrowheads="1"/>
        </xdr:cNvSpPr>
      </xdr:nvSpPr>
      <xdr:spPr>
        <a:xfrm>
          <a:off x="7581900" y="409575"/>
          <a:ext cx="1743075" cy="495300"/>
        </a:xfrm>
        <a:prstGeom prst="rect">
          <a:avLst/>
        </a:prstGeom>
        <a:solidFill>
          <a:srgbClr val="003366"/>
        </a:solidFill>
        <a:ln w="9525" cmpd="sng">
          <a:noFill/>
        </a:ln>
      </xdr:spPr>
      <xdr:txBody>
        <a:bodyPr vertOverflow="clip" wrap="square" lIns="0" tIns="27432" rIns="36576" bIns="0"/>
        <a:p>
          <a:pPr algn="r">
            <a:defRPr/>
          </a:pPr>
          <a:r>
            <a:rPr lang="en-US" cap="none" sz="1200" b="0" i="0" u="none" baseline="0">
              <a:solidFill>
                <a:srgbClr val="FFFFFF"/>
              </a:solidFill>
              <a:latin typeface="Impact"/>
              <a:ea typeface="Impact"/>
              <a:cs typeface="Impact"/>
            </a:rPr>
            <a:t>WEEKEND: 40
</a:t>
          </a:r>
          <a:r>
            <a:rPr lang="en-US" cap="none" sz="1200" b="0" i="0" u="none" baseline="0">
              <a:solidFill>
                <a:srgbClr val="FFFFFF"/>
              </a:solidFill>
              <a:latin typeface="Impact"/>
              <a:ea typeface="Impact"/>
              <a:cs typeface="Impact"/>
            </a:rPr>
            <a:t>29 SEP' -  01 OCT' 2006</a:t>
          </a:r>
        </a:p>
      </xdr:txBody>
    </xdr:sp>
    <xdr:clientData/>
  </xdr:twoCellAnchor>
  <xdr:twoCellAnchor>
    <xdr:from>
      <xdr:col>0</xdr:col>
      <xdr:colOff>0</xdr:colOff>
      <xdr:row>0</xdr:row>
      <xdr:rowOff>0</xdr:rowOff>
    </xdr:from>
    <xdr:to>
      <xdr:col>23</xdr:col>
      <xdr:colOff>0</xdr:colOff>
      <xdr:row>0</xdr:row>
      <xdr:rowOff>0</xdr:rowOff>
    </xdr:to>
    <xdr:sp>
      <xdr:nvSpPr>
        <xdr:cNvPr id="7" name="Text Box 7"/>
        <xdr:cNvSpPr txBox="1">
          <a:spLocks noChangeArrowheads="1"/>
        </xdr:cNvSpPr>
      </xdr:nvSpPr>
      <xdr:spPr>
        <a:xfrm>
          <a:off x="0" y="0"/>
          <a:ext cx="9429750" cy="0"/>
        </a:xfrm>
        <a:prstGeom prst="rect">
          <a:avLst/>
        </a:prstGeom>
        <a:solidFill>
          <a:srgbClr val="003366"/>
        </a:solidFill>
        <a:ln w="38100" cmpd="dbl">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19</xdr:col>
      <xdr:colOff>57150</xdr:colOff>
      <xdr:row>0</xdr:row>
      <xdr:rowOff>0</xdr:rowOff>
    </xdr:from>
    <xdr:to>
      <xdr:col>22</xdr:col>
      <xdr:colOff>466725</xdr:colOff>
      <xdr:row>0</xdr:row>
      <xdr:rowOff>0</xdr:rowOff>
    </xdr:to>
    <xdr:sp fLocksText="0">
      <xdr:nvSpPr>
        <xdr:cNvPr id="8" name="Text Box 8"/>
        <xdr:cNvSpPr txBox="1">
          <a:spLocks noChangeArrowheads="1"/>
        </xdr:cNvSpPr>
      </xdr:nvSpPr>
      <xdr:spPr>
        <a:xfrm>
          <a:off x="7239000" y="0"/>
          <a:ext cx="2181225" cy="0"/>
        </a:xfrm>
        <a:prstGeom prst="rect">
          <a:avLst/>
        </a:prstGeom>
        <a:solidFill>
          <a:srgbClr val="003366"/>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19050</xdr:colOff>
      <xdr:row>0</xdr:row>
      <xdr:rowOff>38100</xdr:rowOff>
    </xdr:from>
    <xdr:to>
      <xdr:col>23</xdr:col>
      <xdr:colOff>9525</xdr:colOff>
      <xdr:row>0</xdr:row>
      <xdr:rowOff>1076325</xdr:rowOff>
    </xdr:to>
    <xdr:sp>
      <xdr:nvSpPr>
        <xdr:cNvPr id="9" name="Text Box 9"/>
        <xdr:cNvSpPr txBox="1">
          <a:spLocks noChangeArrowheads="1"/>
        </xdr:cNvSpPr>
      </xdr:nvSpPr>
      <xdr:spPr>
        <a:xfrm>
          <a:off x="19050" y="38100"/>
          <a:ext cx="9420225" cy="1038225"/>
        </a:xfrm>
        <a:prstGeom prst="rect">
          <a:avLst/>
        </a:prstGeom>
        <a:solidFill>
          <a:srgbClr val="33CCCC"/>
        </a:solidFill>
        <a:ln w="38100" cmpd="dbl">
          <a:noFill/>
        </a:ln>
      </xdr:spPr>
      <xdr:txBody>
        <a:bodyPr vertOverflow="clip" wrap="square" lIns="73152" tIns="64008" rIns="73152" bIns="64008" anchor="ctr"/>
        <a:p>
          <a:pPr algn="ctr">
            <a:defRPr/>
          </a:pPr>
          <a:r>
            <a:rPr lang="en-US" cap="none" sz="3500" b="0" i="0" u="none" baseline="0">
              <a:solidFill>
                <a:srgbClr val="000000"/>
              </a:solidFill>
              <a:latin typeface="Impact"/>
              <a:ea typeface="Impact"/>
              <a:cs typeface="Impact"/>
            </a:rPr>
            <a:t>TÜRK</a:t>
          </a:r>
          <a:r>
            <a:rPr lang="en-US" cap="none" sz="3500" b="0" i="0" u="none" baseline="0">
              <a:solidFill>
                <a:srgbClr val="000000"/>
              </a:solidFill>
              <a:latin typeface="Arial"/>
              <a:ea typeface="Arial"/>
              <a:cs typeface="Arial"/>
            </a:rPr>
            <a:t>İ</a:t>
          </a:r>
          <a:r>
            <a:rPr lang="en-US" cap="none" sz="3500" b="0" i="0" u="none" baseline="0">
              <a:solidFill>
                <a:srgbClr val="000000"/>
              </a:solidFill>
              <a:latin typeface="Impact"/>
              <a:ea typeface="Impact"/>
              <a:cs typeface="Impact"/>
            </a:rPr>
            <a:t>YE'S WEEKEND MARKET DATA </a:t>
          </a:r>
          <a:r>
            <a:rPr lang="en-US" cap="none" sz="4000" b="0" i="0" u="none" baseline="0">
              <a:solidFill>
                <a:srgbClr val="000000"/>
              </a:solidFill>
              <a:latin typeface="Impact"/>
              <a:ea typeface="Impact"/>
              <a:cs typeface="Impact"/>
            </a:rPr>
            <a:t>  </a:t>
          </a:r>
          <a:r>
            <a:rPr lang="en-US" cap="none" sz="2600" b="0" i="0" u="none" baseline="0">
              <a:solidFill>
                <a:srgbClr val="000000"/>
              </a:solidFill>
              <a:latin typeface="Impact"/>
              <a:ea typeface="Impact"/>
              <a:cs typeface="Impact"/>
            </a:rPr>
            <a:t>
</a:t>
          </a:r>
          <a:r>
            <a:rPr lang="en-US" cap="none" sz="2600" b="0" i="0" u="none" baseline="0">
              <a:solidFill>
                <a:srgbClr val="000000"/>
              </a:solidFill>
              <a:latin typeface="Impact"/>
              <a:ea typeface="Impact"/>
              <a:cs typeface="Impact"/>
            </a:rPr>
            <a:t>WEEKEND BOX OFFICE &amp; ADMISSION REPORT</a:t>
          </a:r>
        </a:p>
      </xdr:txBody>
    </xdr:sp>
    <xdr:clientData/>
  </xdr:twoCellAnchor>
  <xdr:twoCellAnchor>
    <xdr:from>
      <xdr:col>20</xdr:col>
      <xdr:colOff>390525</xdr:colOff>
      <xdr:row>0</xdr:row>
      <xdr:rowOff>581025</xdr:rowOff>
    </xdr:from>
    <xdr:to>
      <xdr:col>22</xdr:col>
      <xdr:colOff>409575</xdr:colOff>
      <xdr:row>0</xdr:row>
      <xdr:rowOff>1038225</xdr:rowOff>
    </xdr:to>
    <xdr:sp fLocksText="0">
      <xdr:nvSpPr>
        <xdr:cNvPr id="10" name="Text Box 10"/>
        <xdr:cNvSpPr txBox="1">
          <a:spLocks noChangeArrowheads="1"/>
        </xdr:cNvSpPr>
      </xdr:nvSpPr>
      <xdr:spPr>
        <a:xfrm>
          <a:off x="7629525" y="581025"/>
          <a:ext cx="1733550" cy="457200"/>
        </a:xfrm>
        <a:prstGeom prst="rect">
          <a:avLst/>
        </a:prstGeom>
        <a:solidFill>
          <a:srgbClr val="33CCCC"/>
        </a:solidFill>
        <a:ln w="9525" cmpd="sng">
          <a:noFill/>
        </a:ln>
      </xdr:spPr>
      <xdr:txBody>
        <a:bodyPr vertOverflow="clip" wrap="square" lIns="0" tIns="27432" rIns="36576" bIns="0"/>
        <a:p>
          <a:pPr algn="r">
            <a:defRPr/>
          </a:pPr>
          <a:r>
            <a:rPr lang="en-US" cap="none" sz="1200" b="0" i="0" u="none" baseline="0">
              <a:solidFill>
                <a:srgbClr val="000000"/>
              </a:solidFill>
              <a:latin typeface="Impact"/>
              <a:ea typeface="Impact"/>
              <a:cs typeface="Impact"/>
            </a:rPr>
            <a:t>WEEKEND:  21
</a:t>
          </a:r>
          <a:r>
            <a:rPr lang="en-US" cap="none" sz="1200" b="0" i="0" u="none" baseline="0">
              <a:solidFill>
                <a:srgbClr val="000000"/>
              </a:solidFill>
              <a:latin typeface="Impact"/>
              <a:ea typeface="Impact"/>
              <a:cs typeface="Impact"/>
            </a:rPr>
            <a:t>22 - 24 MAY' 2009</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B87"/>
  <sheetViews>
    <sheetView tabSelected="1" zoomScale="70" zoomScaleNormal="70" zoomScalePageLayoutView="0" workbookViewId="0" topLeftCell="B1">
      <selection activeCell="B15" sqref="A15:IV15"/>
    </sheetView>
  </sheetViews>
  <sheetFormatPr defaultColWidth="39.8515625" defaultRowHeight="12.75"/>
  <cols>
    <col min="1" max="1" width="3.28125" style="35" bestFit="1" customWidth="1"/>
    <col min="2" max="2" width="29.8515625" style="36" customWidth="1"/>
    <col min="3" max="3" width="9.7109375" style="37" customWidth="1"/>
    <col min="4" max="4" width="11.28125" style="21" customWidth="1"/>
    <col min="5" max="5" width="13.140625" style="21" customWidth="1"/>
    <col min="6" max="6" width="6.8515625" style="38" customWidth="1"/>
    <col min="7" max="7" width="8.421875" style="38" customWidth="1"/>
    <col min="8" max="8" width="9.28125" style="38" bestFit="1" customWidth="1"/>
    <col min="9" max="9" width="12.28125" style="43" bestFit="1" customWidth="1"/>
    <col min="10" max="10" width="8.7109375" style="133" bestFit="1" customWidth="1"/>
    <col min="11" max="11" width="12.28125" style="43" bestFit="1" customWidth="1"/>
    <col min="12" max="12" width="8.28125" style="133" bestFit="1" customWidth="1"/>
    <col min="13" max="13" width="12.28125" style="43" bestFit="1" customWidth="1"/>
    <col min="14" max="14" width="9.00390625" style="133" bestFit="1" customWidth="1"/>
    <col min="15" max="15" width="13.57421875" style="128" bestFit="1" customWidth="1"/>
    <col min="16" max="16" width="9.00390625" style="138" bestFit="1" customWidth="1"/>
    <col min="17" max="17" width="9.7109375" style="133" customWidth="1"/>
    <col min="18" max="18" width="8.140625" style="39" bestFit="1" customWidth="1"/>
    <col min="19" max="19" width="14.00390625" style="43" bestFit="1" customWidth="1"/>
    <col min="20" max="20" width="9.7109375" style="53" customWidth="1"/>
    <col min="21" max="21" width="16.57421875" style="43" bestFit="1" customWidth="1"/>
    <col min="22" max="22" width="10.57421875" style="133" bestFit="1" customWidth="1"/>
    <col min="23" max="23" width="7.140625" style="39" bestFit="1" customWidth="1"/>
    <col min="24" max="24" width="39.8515625" style="22" customWidth="1"/>
    <col min="25" max="27" width="39.8515625" style="21" customWidth="1"/>
    <col min="28" max="28" width="2.00390625" style="21" bestFit="1" customWidth="1"/>
    <col min="29" max="16384" width="39.8515625" style="21" customWidth="1"/>
  </cols>
  <sheetData>
    <row r="1" spans="1:23" s="17" customFormat="1" ht="99" customHeight="1">
      <c r="A1" s="7"/>
      <c r="B1" s="8"/>
      <c r="C1" s="9"/>
      <c r="D1" s="10"/>
      <c r="E1" s="10"/>
      <c r="F1" s="11"/>
      <c r="G1" s="11"/>
      <c r="H1" s="11"/>
      <c r="I1" s="12"/>
      <c r="J1" s="130"/>
      <c r="K1" s="13"/>
      <c r="L1" s="134"/>
      <c r="M1" s="14"/>
      <c r="N1" s="135"/>
      <c r="O1" s="15"/>
      <c r="P1" s="136"/>
      <c r="Q1" s="139"/>
      <c r="R1" s="16"/>
      <c r="S1" s="129"/>
      <c r="T1" s="51"/>
      <c r="U1" s="129"/>
      <c r="V1" s="139"/>
      <c r="W1" s="16"/>
    </row>
    <row r="2" spans="1:23" s="18" customFormat="1" ht="27.75" thickBot="1">
      <c r="A2" s="200" t="s">
        <v>13</v>
      </c>
      <c r="B2" s="201"/>
      <c r="C2" s="201"/>
      <c r="D2" s="201"/>
      <c r="E2" s="201"/>
      <c r="F2" s="201"/>
      <c r="G2" s="201"/>
      <c r="H2" s="201"/>
      <c r="I2" s="201"/>
      <c r="J2" s="201"/>
      <c r="K2" s="201"/>
      <c r="L2" s="201"/>
      <c r="M2" s="201"/>
      <c r="N2" s="201"/>
      <c r="O2" s="201"/>
      <c r="P2" s="201"/>
      <c r="Q2" s="201"/>
      <c r="R2" s="201"/>
      <c r="S2" s="201"/>
      <c r="T2" s="201"/>
      <c r="U2" s="201"/>
      <c r="V2" s="201"/>
      <c r="W2" s="201"/>
    </row>
    <row r="3" spans="1:24" s="19" customFormat="1" ht="20.25" customHeight="1">
      <c r="A3" s="46"/>
      <c r="B3" s="207" t="s">
        <v>14</v>
      </c>
      <c r="C3" s="209" t="s">
        <v>20</v>
      </c>
      <c r="D3" s="203" t="s">
        <v>4</v>
      </c>
      <c r="E3" s="203" t="s">
        <v>1</v>
      </c>
      <c r="F3" s="203" t="s">
        <v>21</v>
      </c>
      <c r="G3" s="203" t="s">
        <v>22</v>
      </c>
      <c r="H3" s="203" t="s">
        <v>23</v>
      </c>
      <c r="I3" s="202" t="s">
        <v>5</v>
      </c>
      <c r="J3" s="202"/>
      <c r="K3" s="202" t="s">
        <v>6</v>
      </c>
      <c r="L3" s="202"/>
      <c r="M3" s="202" t="s">
        <v>7</v>
      </c>
      <c r="N3" s="202"/>
      <c r="O3" s="205" t="s">
        <v>24</v>
      </c>
      <c r="P3" s="205"/>
      <c r="Q3" s="205"/>
      <c r="R3" s="205"/>
      <c r="S3" s="202" t="s">
        <v>3</v>
      </c>
      <c r="T3" s="202"/>
      <c r="U3" s="205" t="s">
        <v>15</v>
      </c>
      <c r="V3" s="205"/>
      <c r="W3" s="206"/>
      <c r="X3" s="44"/>
    </row>
    <row r="4" spans="1:24" s="19" customFormat="1" ht="29.25" thickBot="1">
      <c r="A4" s="47"/>
      <c r="B4" s="208"/>
      <c r="C4" s="210"/>
      <c r="D4" s="211"/>
      <c r="E4" s="211"/>
      <c r="F4" s="204"/>
      <c r="G4" s="204"/>
      <c r="H4" s="204"/>
      <c r="I4" s="140" t="s">
        <v>10</v>
      </c>
      <c r="J4" s="141" t="s">
        <v>9</v>
      </c>
      <c r="K4" s="140" t="s">
        <v>10</v>
      </c>
      <c r="L4" s="141" t="s">
        <v>9</v>
      </c>
      <c r="M4" s="140" t="s">
        <v>10</v>
      </c>
      <c r="N4" s="141" t="s">
        <v>9</v>
      </c>
      <c r="O4" s="140" t="s">
        <v>10</v>
      </c>
      <c r="P4" s="141" t="s">
        <v>9</v>
      </c>
      <c r="Q4" s="141" t="s">
        <v>16</v>
      </c>
      <c r="R4" s="49" t="s">
        <v>17</v>
      </c>
      <c r="S4" s="140" t="s">
        <v>10</v>
      </c>
      <c r="T4" s="52" t="s">
        <v>8</v>
      </c>
      <c r="U4" s="140" t="s">
        <v>10</v>
      </c>
      <c r="V4" s="141" t="s">
        <v>9</v>
      </c>
      <c r="W4" s="50" t="s">
        <v>17</v>
      </c>
      <c r="X4" s="44"/>
    </row>
    <row r="5" spans="1:24" s="19" customFormat="1" ht="15" customHeight="1">
      <c r="A5" s="2">
        <v>1</v>
      </c>
      <c r="B5" s="176" t="s">
        <v>111</v>
      </c>
      <c r="C5" s="177">
        <v>39948</v>
      </c>
      <c r="D5" s="178" t="s">
        <v>26</v>
      </c>
      <c r="E5" s="179" t="s">
        <v>37</v>
      </c>
      <c r="F5" s="180">
        <v>187</v>
      </c>
      <c r="G5" s="181">
        <v>292</v>
      </c>
      <c r="H5" s="181">
        <v>2</v>
      </c>
      <c r="I5" s="182">
        <v>215945</v>
      </c>
      <c r="J5" s="183">
        <v>22340</v>
      </c>
      <c r="K5" s="182">
        <v>307992</v>
      </c>
      <c r="L5" s="183">
        <v>31520</v>
      </c>
      <c r="M5" s="182">
        <v>253023</v>
      </c>
      <c r="N5" s="183">
        <v>26214</v>
      </c>
      <c r="O5" s="182">
        <f>+I5+K5+M5</f>
        <v>776960</v>
      </c>
      <c r="P5" s="183">
        <f>+J5+L5+N5</f>
        <v>80074</v>
      </c>
      <c r="Q5" s="184">
        <f aca="true" t="shared" si="0" ref="Q5:Q36">IF(O5&lt;&gt;0,P5/G5,"")</f>
        <v>274.2260273972603</v>
      </c>
      <c r="R5" s="185">
        <f>IF(O5&lt;&gt;0,O5/P5,"")</f>
        <v>9.703024702150511</v>
      </c>
      <c r="S5" s="182">
        <v>1315137</v>
      </c>
      <c r="T5" s="186">
        <f aca="true" t="shared" si="1" ref="T5:T36">IF(S5&lt;&gt;0,-(S5-O5)/S5,"")</f>
        <v>-0.40921744274550864</v>
      </c>
      <c r="U5" s="182">
        <v>3257039</v>
      </c>
      <c r="V5" s="183">
        <v>354435</v>
      </c>
      <c r="W5" s="187">
        <f>U5/V5</f>
        <v>9.189383102684554</v>
      </c>
      <c r="X5" s="44"/>
    </row>
    <row r="6" spans="1:24" s="19" customFormat="1" ht="15" customHeight="1">
      <c r="A6" s="2">
        <v>2</v>
      </c>
      <c r="B6" s="150" t="s">
        <v>122</v>
      </c>
      <c r="C6" s="143">
        <v>39955</v>
      </c>
      <c r="D6" s="142" t="s">
        <v>27</v>
      </c>
      <c r="E6" s="173" t="s">
        <v>28</v>
      </c>
      <c r="F6" s="174">
        <v>88</v>
      </c>
      <c r="G6" s="144">
        <v>90</v>
      </c>
      <c r="H6" s="144">
        <v>1</v>
      </c>
      <c r="I6" s="145">
        <v>40081</v>
      </c>
      <c r="J6" s="146">
        <v>4055</v>
      </c>
      <c r="K6" s="145">
        <v>81732.5</v>
      </c>
      <c r="L6" s="146">
        <v>8123</v>
      </c>
      <c r="M6" s="145">
        <v>64503.25</v>
      </c>
      <c r="N6" s="146">
        <v>6518</v>
      </c>
      <c r="O6" s="145">
        <f>I6+K6+M6</f>
        <v>186316.75</v>
      </c>
      <c r="P6" s="146">
        <f>J6+L6+N6</f>
        <v>18696</v>
      </c>
      <c r="Q6" s="147">
        <f t="shared" si="0"/>
        <v>207.73333333333332</v>
      </c>
      <c r="R6" s="148">
        <f>+O6/P6</f>
        <v>9.965594244758236</v>
      </c>
      <c r="S6" s="145"/>
      <c r="T6" s="149">
        <f t="shared" si="1"/>
      </c>
      <c r="U6" s="145">
        <v>186316.75</v>
      </c>
      <c r="V6" s="146">
        <v>18696</v>
      </c>
      <c r="W6" s="151">
        <f>U6/V6</f>
        <v>9.965594244758236</v>
      </c>
      <c r="X6" s="44"/>
    </row>
    <row r="7" spans="1:24" s="20" customFormat="1" ht="15" customHeight="1" thickBot="1">
      <c r="A7" s="154">
        <v>3</v>
      </c>
      <c r="B7" s="157" t="s">
        <v>123</v>
      </c>
      <c r="C7" s="158">
        <v>39955</v>
      </c>
      <c r="D7" s="159" t="s">
        <v>27</v>
      </c>
      <c r="E7" s="175" t="s">
        <v>19</v>
      </c>
      <c r="F7" s="188">
        <v>49</v>
      </c>
      <c r="G7" s="160">
        <v>50</v>
      </c>
      <c r="H7" s="160">
        <v>1</v>
      </c>
      <c r="I7" s="161">
        <v>27724</v>
      </c>
      <c r="J7" s="152">
        <v>2424</v>
      </c>
      <c r="K7" s="161">
        <v>38742.25</v>
      </c>
      <c r="L7" s="152">
        <v>3470</v>
      </c>
      <c r="M7" s="161">
        <v>35819</v>
      </c>
      <c r="N7" s="152">
        <v>3234</v>
      </c>
      <c r="O7" s="161">
        <f>I7+K7+M7</f>
        <v>102285.25</v>
      </c>
      <c r="P7" s="152">
        <f>J7+L7+N7</f>
        <v>9128</v>
      </c>
      <c r="Q7" s="155">
        <f t="shared" si="0"/>
        <v>182.56</v>
      </c>
      <c r="R7" s="156">
        <f>+O7/P7</f>
        <v>11.205658413672218</v>
      </c>
      <c r="S7" s="161"/>
      <c r="T7" s="153">
        <f t="shared" si="1"/>
      </c>
      <c r="U7" s="161">
        <v>102285.25</v>
      </c>
      <c r="V7" s="152">
        <v>9128</v>
      </c>
      <c r="W7" s="162">
        <f>U7/V7</f>
        <v>11.205658413672218</v>
      </c>
      <c r="X7" s="45"/>
    </row>
    <row r="8" spans="1:24" s="20" customFormat="1" ht="15" customHeight="1">
      <c r="A8" s="54">
        <v>4</v>
      </c>
      <c r="B8" s="163" t="s">
        <v>87</v>
      </c>
      <c r="C8" s="164">
        <v>39941</v>
      </c>
      <c r="D8" s="165" t="s">
        <v>2</v>
      </c>
      <c r="E8" s="189" t="s">
        <v>11</v>
      </c>
      <c r="F8" s="190">
        <v>80</v>
      </c>
      <c r="G8" s="166">
        <v>80</v>
      </c>
      <c r="H8" s="166">
        <v>3</v>
      </c>
      <c r="I8" s="167">
        <v>24852</v>
      </c>
      <c r="J8" s="168">
        <v>2287</v>
      </c>
      <c r="K8" s="167">
        <v>35566</v>
      </c>
      <c r="L8" s="168">
        <v>3306</v>
      </c>
      <c r="M8" s="167">
        <v>28175</v>
      </c>
      <c r="N8" s="168">
        <v>2663</v>
      </c>
      <c r="O8" s="167">
        <f>+M8+K8+I8</f>
        <v>88593</v>
      </c>
      <c r="P8" s="168">
        <f>+N8+L8+J8</f>
        <v>8256</v>
      </c>
      <c r="Q8" s="169">
        <f t="shared" si="0"/>
        <v>103.2</v>
      </c>
      <c r="R8" s="170">
        <f>+O8/P8</f>
        <v>10.730741279069768</v>
      </c>
      <c r="S8" s="167">
        <v>107245</v>
      </c>
      <c r="T8" s="171">
        <f t="shared" si="1"/>
        <v>-0.17391953004802088</v>
      </c>
      <c r="U8" s="167">
        <v>680617</v>
      </c>
      <c r="V8" s="168">
        <v>66330</v>
      </c>
      <c r="W8" s="172">
        <f>U8/V8</f>
        <v>10.261073420774913</v>
      </c>
      <c r="X8" s="45"/>
    </row>
    <row r="9" spans="1:24" s="20" customFormat="1" ht="15" customHeight="1">
      <c r="A9" s="54">
        <v>5</v>
      </c>
      <c r="B9" s="150" t="s">
        <v>112</v>
      </c>
      <c r="C9" s="143">
        <v>39948</v>
      </c>
      <c r="D9" s="142" t="s">
        <v>94</v>
      </c>
      <c r="E9" s="173" t="s">
        <v>113</v>
      </c>
      <c r="F9" s="174">
        <v>151</v>
      </c>
      <c r="G9" s="144">
        <v>151</v>
      </c>
      <c r="H9" s="144">
        <v>2</v>
      </c>
      <c r="I9" s="145">
        <v>17197.25</v>
      </c>
      <c r="J9" s="146">
        <v>2506</v>
      </c>
      <c r="K9" s="145">
        <v>30815.25</v>
      </c>
      <c r="L9" s="146">
        <v>4204</v>
      </c>
      <c r="M9" s="145">
        <v>30271</v>
      </c>
      <c r="N9" s="146">
        <v>4067</v>
      </c>
      <c r="O9" s="145">
        <f>I9+K9+M9</f>
        <v>78283.5</v>
      </c>
      <c r="P9" s="146">
        <f>J9+L9+N9</f>
        <v>10777</v>
      </c>
      <c r="Q9" s="147">
        <f t="shared" si="0"/>
        <v>71.37086092715232</v>
      </c>
      <c r="R9" s="148">
        <f>IF(O9&lt;&gt;0,O9/P9,"")</f>
        <v>7.263941727753549</v>
      </c>
      <c r="S9" s="145">
        <v>118197</v>
      </c>
      <c r="T9" s="149">
        <f t="shared" si="1"/>
        <v>-0.3376862356912612</v>
      </c>
      <c r="U9" s="145">
        <v>354674.75</v>
      </c>
      <c r="V9" s="146">
        <v>48956</v>
      </c>
      <c r="W9" s="151">
        <f>IF(U9&lt;&gt;0,U9/V9,"")</f>
        <v>7.244765707982678</v>
      </c>
      <c r="X9" s="45"/>
    </row>
    <row r="10" spans="1:24" s="20" customFormat="1" ht="15" customHeight="1">
      <c r="A10" s="54">
        <v>6</v>
      </c>
      <c r="B10" s="150" t="s">
        <v>114</v>
      </c>
      <c r="C10" s="143">
        <v>39948</v>
      </c>
      <c r="D10" s="142" t="s">
        <v>2</v>
      </c>
      <c r="E10" s="173" t="s">
        <v>31</v>
      </c>
      <c r="F10" s="174">
        <v>46</v>
      </c>
      <c r="G10" s="144">
        <v>40</v>
      </c>
      <c r="H10" s="144">
        <v>2</v>
      </c>
      <c r="I10" s="145">
        <v>14029</v>
      </c>
      <c r="J10" s="146">
        <v>1107</v>
      </c>
      <c r="K10" s="145">
        <v>31967</v>
      </c>
      <c r="L10" s="146">
        <v>2557</v>
      </c>
      <c r="M10" s="145">
        <v>27536</v>
      </c>
      <c r="N10" s="146">
        <v>2195</v>
      </c>
      <c r="O10" s="145">
        <f>+M10+K10+I10</f>
        <v>73532</v>
      </c>
      <c r="P10" s="146">
        <f>+N10+L10+J10</f>
        <v>5859</v>
      </c>
      <c r="Q10" s="147">
        <f t="shared" si="0"/>
        <v>146.475</v>
      </c>
      <c r="R10" s="148">
        <f>+O10/P10</f>
        <v>12.55026455026455</v>
      </c>
      <c r="S10" s="145">
        <v>100392</v>
      </c>
      <c r="T10" s="149">
        <f t="shared" si="1"/>
        <v>-0.26755119929874893</v>
      </c>
      <c r="U10" s="145">
        <v>292020</v>
      </c>
      <c r="V10" s="146">
        <v>24467</v>
      </c>
      <c r="W10" s="151">
        <f aca="true" t="shared" si="2" ref="W10:W23">U10/V10</f>
        <v>11.935259737605755</v>
      </c>
      <c r="X10" s="45"/>
    </row>
    <row r="11" spans="1:24" s="20" customFormat="1" ht="15" customHeight="1">
      <c r="A11" s="54">
        <v>7</v>
      </c>
      <c r="B11" s="150" t="s">
        <v>124</v>
      </c>
      <c r="C11" s="143">
        <v>39955</v>
      </c>
      <c r="D11" s="142" t="s">
        <v>61</v>
      </c>
      <c r="E11" s="173" t="s">
        <v>125</v>
      </c>
      <c r="F11" s="174">
        <v>51</v>
      </c>
      <c r="G11" s="144">
        <v>51</v>
      </c>
      <c r="H11" s="144">
        <v>1</v>
      </c>
      <c r="I11" s="145">
        <v>5318</v>
      </c>
      <c r="J11" s="146">
        <v>609</v>
      </c>
      <c r="K11" s="145">
        <v>17999.5</v>
      </c>
      <c r="L11" s="146">
        <v>1810</v>
      </c>
      <c r="M11" s="145">
        <v>19022.5</v>
      </c>
      <c r="N11" s="146">
        <v>1880</v>
      </c>
      <c r="O11" s="145">
        <f>SUM(I11+K11+M11)</f>
        <v>42340</v>
      </c>
      <c r="P11" s="146">
        <f>SUM(J11+L11+N11)</f>
        <v>4299</v>
      </c>
      <c r="Q11" s="147">
        <f t="shared" si="0"/>
        <v>84.29411764705883</v>
      </c>
      <c r="R11" s="148">
        <f>+O11/P11</f>
        <v>9.848802046987672</v>
      </c>
      <c r="S11" s="145"/>
      <c r="T11" s="149">
        <f t="shared" si="1"/>
      </c>
      <c r="U11" s="145">
        <v>42340</v>
      </c>
      <c r="V11" s="146">
        <v>4299</v>
      </c>
      <c r="W11" s="151">
        <f t="shared" si="2"/>
        <v>9.848802046987672</v>
      </c>
      <c r="X11" s="45"/>
    </row>
    <row r="12" spans="1:24" s="20" customFormat="1" ht="15" customHeight="1">
      <c r="A12" s="54">
        <v>8</v>
      </c>
      <c r="B12" s="150" t="s">
        <v>88</v>
      </c>
      <c r="C12" s="143">
        <v>39941</v>
      </c>
      <c r="D12" s="142" t="s">
        <v>26</v>
      </c>
      <c r="E12" s="173" t="s">
        <v>19</v>
      </c>
      <c r="F12" s="174">
        <v>79</v>
      </c>
      <c r="G12" s="144">
        <v>59</v>
      </c>
      <c r="H12" s="144">
        <v>3</v>
      </c>
      <c r="I12" s="145">
        <v>9846</v>
      </c>
      <c r="J12" s="146">
        <v>1261</v>
      </c>
      <c r="K12" s="145">
        <v>15546</v>
      </c>
      <c r="L12" s="146">
        <v>1885</v>
      </c>
      <c r="M12" s="145">
        <v>16791</v>
      </c>
      <c r="N12" s="146">
        <v>2075</v>
      </c>
      <c r="O12" s="145">
        <f>+I12+K12+M12</f>
        <v>42183</v>
      </c>
      <c r="P12" s="146">
        <f>+J12+L12+N12</f>
        <v>5221</v>
      </c>
      <c r="Q12" s="147">
        <f t="shared" si="0"/>
        <v>88.49152542372882</v>
      </c>
      <c r="R12" s="148">
        <f>IF(O12&lt;&gt;0,O12/P12,"")</f>
        <v>8.079486688373875</v>
      </c>
      <c r="S12" s="145">
        <v>85779</v>
      </c>
      <c r="T12" s="149">
        <f t="shared" si="1"/>
        <v>-0.5082362816073864</v>
      </c>
      <c r="U12" s="145">
        <v>530557</v>
      </c>
      <c r="V12" s="146">
        <v>58587</v>
      </c>
      <c r="W12" s="151">
        <f t="shared" si="2"/>
        <v>9.055882704354207</v>
      </c>
      <c r="X12" s="45"/>
    </row>
    <row r="13" spans="1:24" s="20" customFormat="1" ht="15" customHeight="1">
      <c r="A13" s="54">
        <v>9</v>
      </c>
      <c r="B13" s="150" t="s">
        <v>115</v>
      </c>
      <c r="C13" s="143">
        <v>39948</v>
      </c>
      <c r="D13" s="142" t="s">
        <v>2</v>
      </c>
      <c r="E13" s="173" t="s">
        <v>29</v>
      </c>
      <c r="F13" s="174">
        <v>33</v>
      </c>
      <c r="G13" s="144">
        <v>34</v>
      </c>
      <c r="H13" s="144">
        <v>2</v>
      </c>
      <c r="I13" s="145">
        <v>6800</v>
      </c>
      <c r="J13" s="146">
        <v>616</v>
      </c>
      <c r="K13" s="145">
        <v>19215</v>
      </c>
      <c r="L13" s="146">
        <v>1777</v>
      </c>
      <c r="M13" s="145">
        <v>14401</v>
      </c>
      <c r="N13" s="146">
        <v>1331</v>
      </c>
      <c r="O13" s="145">
        <f>+M13+K13+I13</f>
        <v>40416</v>
      </c>
      <c r="P13" s="146">
        <f>+N13+L13+J13</f>
        <v>3724</v>
      </c>
      <c r="Q13" s="147">
        <f t="shared" si="0"/>
        <v>109.52941176470588</v>
      </c>
      <c r="R13" s="148">
        <f>+O13/P13</f>
        <v>10.852846401718582</v>
      </c>
      <c r="S13" s="145">
        <v>79570</v>
      </c>
      <c r="T13" s="149">
        <f t="shared" si="1"/>
        <v>-0.4920698755812492</v>
      </c>
      <c r="U13" s="145">
        <v>208189</v>
      </c>
      <c r="V13" s="146">
        <v>19819</v>
      </c>
      <c r="W13" s="151">
        <f t="shared" si="2"/>
        <v>10.504515868610929</v>
      </c>
      <c r="X13" s="45"/>
    </row>
    <row r="14" spans="1:24" s="20" customFormat="1" ht="15" customHeight="1">
      <c r="A14" s="54">
        <v>10</v>
      </c>
      <c r="B14" s="150" t="s">
        <v>89</v>
      </c>
      <c r="C14" s="143">
        <v>39941</v>
      </c>
      <c r="D14" s="142" t="s">
        <v>90</v>
      </c>
      <c r="E14" s="173" t="s">
        <v>91</v>
      </c>
      <c r="F14" s="174">
        <v>104</v>
      </c>
      <c r="G14" s="144">
        <v>67</v>
      </c>
      <c r="H14" s="144">
        <v>3</v>
      </c>
      <c r="I14" s="145">
        <v>9580.5</v>
      </c>
      <c r="J14" s="146">
        <v>1317</v>
      </c>
      <c r="K14" s="145">
        <v>14241</v>
      </c>
      <c r="L14" s="146">
        <v>1820</v>
      </c>
      <c r="M14" s="145">
        <v>15126</v>
      </c>
      <c r="N14" s="146">
        <v>1937</v>
      </c>
      <c r="O14" s="145">
        <f>+I14+K14+M14</f>
        <v>38947.5</v>
      </c>
      <c r="P14" s="146">
        <f>+J14+L14+N14</f>
        <v>5074</v>
      </c>
      <c r="Q14" s="147">
        <f t="shared" si="0"/>
        <v>75.73134328358209</v>
      </c>
      <c r="R14" s="148">
        <f>IF(O14&lt;&gt;0,O14/P14,"")</f>
        <v>7.675896728419393</v>
      </c>
      <c r="S14" s="145">
        <v>62646.3</v>
      </c>
      <c r="T14" s="149">
        <f t="shared" si="1"/>
        <v>-0.3782952863936099</v>
      </c>
      <c r="U14" s="145">
        <v>418885.3</v>
      </c>
      <c r="V14" s="146">
        <v>51266</v>
      </c>
      <c r="W14" s="151">
        <f t="shared" si="2"/>
        <v>8.170820816915695</v>
      </c>
      <c r="X14" s="45"/>
    </row>
    <row r="15" spans="1:24" s="20" customFormat="1" ht="15" customHeight="1">
      <c r="A15" s="54">
        <v>11</v>
      </c>
      <c r="B15" s="150" t="s">
        <v>126</v>
      </c>
      <c r="C15" s="143">
        <v>39955</v>
      </c>
      <c r="D15" s="142" t="s">
        <v>86</v>
      </c>
      <c r="E15" s="173" t="s">
        <v>127</v>
      </c>
      <c r="F15" s="174">
        <v>71</v>
      </c>
      <c r="G15" s="144">
        <v>72</v>
      </c>
      <c r="H15" s="144">
        <v>1</v>
      </c>
      <c r="I15" s="145">
        <v>9039.25</v>
      </c>
      <c r="J15" s="146">
        <v>1011</v>
      </c>
      <c r="K15" s="145">
        <v>13398</v>
      </c>
      <c r="L15" s="146">
        <v>1481</v>
      </c>
      <c r="M15" s="145">
        <v>13241.75</v>
      </c>
      <c r="N15" s="146">
        <v>1455</v>
      </c>
      <c r="O15" s="145">
        <f>I15+K15+M15</f>
        <v>35679</v>
      </c>
      <c r="P15" s="146">
        <f>J15+L15+N15</f>
        <v>3947</v>
      </c>
      <c r="Q15" s="147">
        <f t="shared" si="0"/>
        <v>54.81944444444444</v>
      </c>
      <c r="R15" s="148">
        <f>O15/P15</f>
        <v>9.039523688877628</v>
      </c>
      <c r="S15" s="145"/>
      <c r="T15" s="149">
        <f t="shared" si="1"/>
      </c>
      <c r="U15" s="145">
        <v>35679</v>
      </c>
      <c r="V15" s="146">
        <v>3947</v>
      </c>
      <c r="W15" s="151">
        <f t="shared" si="2"/>
        <v>9.039523688877628</v>
      </c>
      <c r="X15" s="45"/>
    </row>
    <row r="16" spans="1:24" s="20" customFormat="1" ht="15" customHeight="1">
      <c r="A16" s="54">
        <v>12</v>
      </c>
      <c r="B16" s="150" t="s">
        <v>75</v>
      </c>
      <c r="C16" s="143">
        <v>39934</v>
      </c>
      <c r="D16" s="142" t="s">
        <v>27</v>
      </c>
      <c r="E16" s="173" t="s">
        <v>28</v>
      </c>
      <c r="F16" s="174">
        <v>110</v>
      </c>
      <c r="G16" s="144">
        <v>92</v>
      </c>
      <c r="H16" s="144">
        <v>4</v>
      </c>
      <c r="I16" s="145">
        <v>7339</v>
      </c>
      <c r="J16" s="146">
        <v>1215</v>
      </c>
      <c r="K16" s="145">
        <v>14087.5</v>
      </c>
      <c r="L16" s="146">
        <v>2293</v>
      </c>
      <c r="M16" s="145">
        <v>11953</v>
      </c>
      <c r="N16" s="146">
        <v>1963</v>
      </c>
      <c r="O16" s="145">
        <f>I16+K16+M16</f>
        <v>33379.5</v>
      </c>
      <c r="P16" s="146">
        <f>J16+L16+N16</f>
        <v>5471</v>
      </c>
      <c r="Q16" s="147">
        <f t="shared" si="0"/>
        <v>59.46739130434783</v>
      </c>
      <c r="R16" s="148">
        <f>+O16/P16</f>
        <v>6.101169804423323</v>
      </c>
      <c r="S16" s="145">
        <v>67213.25</v>
      </c>
      <c r="T16" s="149">
        <f t="shared" si="1"/>
        <v>-0.5033791700297189</v>
      </c>
      <c r="U16" s="145">
        <v>1312960.25</v>
      </c>
      <c r="V16" s="146">
        <v>140777</v>
      </c>
      <c r="W16" s="151">
        <f t="shared" si="2"/>
        <v>9.326525284670081</v>
      </c>
      <c r="X16" s="45"/>
    </row>
    <row r="17" spans="1:24" s="20" customFormat="1" ht="15" customHeight="1">
      <c r="A17" s="54">
        <v>13</v>
      </c>
      <c r="B17" s="150" t="s">
        <v>70</v>
      </c>
      <c r="C17" s="143">
        <v>39927</v>
      </c>
      <c r="D17" s="142" t="s">
        <v>26</v>
      </c>
      <c r="E17" s="173" t="s">
        <v>19</v>
      </c>
      <c r="F17" s="174">
        <v>65</v>
      </c>
      <c r="G17" s="144">
        <v>39</v>
      </c>
      <c r="H17" s="144">
        <v>5</v>
      </c>
      <c r="I17" s="145">
        <v>4783</v>
      </c>
      <c r="J17" s="146">
        <v>800</v>
      </c>
      <c r="K17" s="145">
        <v>7975</v>
      </c>
      <c r="L17" s="146">
        <v>1333</v>
      </c>
      <c r="M17" s="145">
        <v>6779</v>
      </c>
      <c r="N17" s="146">
        <v>1087</v>
      </c>
      <c r="O17" s="145">
        <f>+I17+K17+M17</f>
        <v>19537</v>
      </c>
      <c r="P17" s="146">
        <f>+J17+L17+N17</f>
        <v>3220</v>
      </c>
      <c r="Q17" s="147">
        <f t="shared" si="0"/>
        <v>82.56410256410257</v>
      </c>
      <c r="R17" s="148">
        <f>IF(O17&lt;&gt;0,O17/P17,"")</f>
        <v>6.067391304347826</v>
      </c>
      <c r="S17" s="145">
        <v>21088</v>
      </c>
      <c r="T17" s="149">
        <f t="shared" si="1"/>
        <v>-0.073548937784522</v>
      </c>
      <c r="U17" s="145">
        <v>1394659</v>
      </c>
      <c r="V17" s="146">
        <v>141622</v>
      </c>
      <c r="W17" s="151">
        <f t="shared" si="2"/>
        <v>9.84775670446682</v>
      </c>
      <c r="X17" s="45"/>
    </row>
    <row r="18" spans="1:24" s="20" customFormat="1" ht="15" customHeight="1">
      <c r="A18" s="54">
        <v>14</v>
      </c>
      <c r="B18" s="150" t="s">
        <v>92</v>
      </c>
      <c r="C18" s="143">
        <v>39941</v>
      </c>
      <c r="D18" s="142" t="s">
        <v>128</v>
      </c>
      <c r="E18" s="173" t="s">
        <v>57</v>
      </c>
      <c r="F18" s="174">
        <v>48</v>
      </c>
      <c r="G18" s="144">
        <v>40</v>
      </c>
      <c r="H18" s="144">
        <v>3</v>
      </c>
      <c r="I18" s="145">
        <v>2635</v>
      </c>
      <c r="J18" s="146">
        <v>379</v>
      </c>
      <c r="K18" s="145">
        <v>4483</v>
      </c>
      <c r="L18" s="146">
        <v>594</v>
      </c>
      <c r="M18" s="145">
        <v>4651</v>
      </c>
      <c r="N18" s="146">
        <v>598</v>
      </c>
      <c r="O18" s="145">
        <f>I18+K18+M18</f>
        <v>11769</v>
      </c>
      <c r="P18" s="146">
        <f>J18+L18+N18</f>
        <v>1571</v>
      </c>
      <c r="Q18" s="147">
        <f t="shared" si="0"/>
        <v>39.275</v>
      </c>
      <c r="R18" s="148">
        <f>+O18/P18</f>
        <v>7.491406747294716</v>
      </c>
      <c r="S18" s="145">
        <v>14539</v>
      </c>
      <c r="T18" s="149">
        <f t="shared" si="1"/>
        <v>-0.1905220441570947</v>
      </c>
      <c r="U18" s="145">
        <v>112783.75</v>
      </c>
      <c r="V18" s="146">
        <v>12882</v>
      </c>
      <c r="W18" s="151">
        <f t="shared" si="2"/>
        <v>8.755142834963515</v>
      </c>
      <c r="X18" s="45"/>
    </row>
    <row r="19" spans="1:24" s="20" customFormat="1" ht="15" customHeight="1">
      <c r="A19" s="54">
        <v>15</v>
      </c>
      <c r="B19" s="150" t="s">
        <v>58</v>
      </c>
      <c r="C19" s="143">
        <v>39913</v>
      </c>
      <c r="D19" s="142" t="s">
        <v>26</v>
      </c>
      <c r="E19" s="173" t="s">
        <v>19</v>
      </c>
      <c r="F19" s="174">
        <v>102</v>
      </c>
      <c r="G19" s="144">
        <v>31</v>
      </c>
      <c r="H19" s="144">
        <v>7</v>
      </c>
      <c r="I19" s="145">
        <v>2144</v>
      </c>
      <c r="J19" s="146">
        <v>329</v>
      </c>
      <c r="K19" s="145">
        <v>3913</v>
      </c>
      <c r="L19" s="146">
        <v>610</v>
      </c>
      <c r="M19" s="145">
        <v>3985</v>
      </c>
      <c r="N19" s="146">
        <v>613</v>
      </c>
      <c r="O19" s="145">
        <f>+I19+K19+M19</f>
        <v>10042</v>
      </c>
      <c r="P19" s="146">
        <f>+J19+L19+N19</f>
        <v>1552</v>
      </c>
      <c r="Q19" s="147">
        <f t="shared" si="0"/>
        <v>50.064516129032256</v>
      </c>
      <c r="R19" s="148">
        <f>IF(O19&lt;&gt;0,O19/P19,"")</f>
        <v>6.470360824742268</v>
      </c>
      <c r="S19" s="145">
        <v>14706</v>
      </c>
      <c r="T19" s="149">
        <f t="shared" si="1"/>
        <v>-0.31714946280429757</v>
      </c>
      <c r="U19" s="145">
        <v>2752050</v>
      </c>
      <c r="V19" s="146">
        <v>319713</v>
      </c>
      <c r="W19" s="151">
        <f t="shared" si="2"/>
        <v>8.607876439181391</v>
      </c>
      <c r="X19" s="45"/>
    </row>
    <row r="20" spans="1:24" s="20" customFormat="1" ht="15" customHeight="1">
      <c r="A20" s="54">
        <v>16</v>
      </c>
      <c r="B20" s="150" t="s">
        <v>85</v>
      </c>
      <c r="C20" s="143">
        <v>39934</v>
      </c>
      <c r="D20" s="142" t="s">
        <v>86</v>
      </c>
      <c r="E20" s="173" t="s">
        <v>101</v>
      </c>
      <c r="F20" s="174">
        <v>41</v>
      </c>
      <c r="G20" s="144">
        <v>33</v>
      </c>
      <c r="H20" s="144">
        <v>4</v>
      </c>
      <c r="I20" s="145">
        <v>2287</v>
      </c>
      <c r="J20" s="146">
        <v>433</v>
      </c>
      <c r="K20" s="145">
        <v>3772.75</v>
      </c>
      <c r="L20" s="146">
        <v>705</v>
      </c>
      <c r="M20" s="145">
        <v>3957.25</v>
      </c>
      <c r="N20" s="146">
        <v>727</v>
      </c>
      <c r="O20" s="145">
        <f>I20+K20+M20</f>
        <v>10017</v>
      </c>
      <c r="P20" s="146">
        <f>J20+L20+N20</f>
        <v>1865</v>
      </c>
      <c r="Q20" s="147">
        <f t="shared" si="0"/>
        <v>56.515151515151516</v>
      </c>
      <c r="R20" s="148">
        <f>O20/P20</f>
        <v>5.371045576407507</v>
      </c>
      <c r="S20" s="145">
        <v>4766</v>
      </c>
      <c r="T20" s="149">
        <f t="shared" si="1"/>
        <v>1.1017624842635334</v>
      </c>
      <c r="U20" s="145">
        <v>96069.25</v>
      </c>
      <c r="V20" s="146">
        <v>15564</v>
      </c>
      <c r="W20" s="151">
        <f t="shared" si="2"/>
        <v>6.17252955538422</v>
      </c>
      <c r="X20" s="45"/>
    </row>
    <row r="21" spans="1:24" s="20" customFormat="1" ht="15" customHeight="1">
      <c r="A21" s="54">
        <v>17</v>
      </c>
      <c r="B21" s="150" t="s">
        <v>71</v>
      </c>
      <c r="C21" s="143">
        <v>39927</v>
      </c>
      <c r="D21" s="142" t="s">
        <v>2</v>
      </c>
      <c r="E21" s="173" t="s">
        <v>11</v>
      </c>
      <c r="F21" s="174">
        <v>80</v>
      </c>
      <c r="G21" s="144">
        <v>42</v>
      </c>
      <c r="H21" s="144">
        <v>5</v>
      </c>
      <c r="I21" s="145">
        <v>2383</v>
      </c>
      <c r="J21" s="146">
        <v>398</v>
      </c>
      <c r="K21" s="145">
        <v>3549</v>
      </c>
      <c r="L21" s="146">
        <v>578</v>
      </c>
      <c r="M21" s="145">
        <v>3239</v>
      </c>
      <c r="N21" s="146">
        <v>525</v>
      </c>
      <c r="O21" s="145">
        <f>+M21+K21+I21</f>
        <v>9171</v>
      </c>
      <c r="P21" s="146">
        <f>+N21+L21+J21</f>
        <v>1501</v>
      </c>
      <c r="Q21" s="147">
        <f t="shared" si="0"/>
        <v>35.73809523809524</v>
      </c>
      <c r="R21" s="148">
        <f>+O21/P21</f>
        <v>6.109926715522985</v>
      </c>
      <c r="S21" s="145">
        <v>17247</v>
      </c>
      <c r="T21" s="149">
        <f t="shared" si="1"/>
        <v>-0.4682553487563054</v>
      </c>
      <c r="U21" s="145">
        <v>643489</v>
      </c>
      <c r="V21" s="146">
        <v>79230</v>
      </c>
      <c r="W21" s="151">
        <f t="shared" si="2"/>
        <v>8.121784677521141</v>
      </c>
      <c r="X21" s="45"/>
    </row>
    <row r="22" spans="1:24" s="20" customFormat="1" ht="15" customHeight="1">
      <c r="A22" s="2">
        <v>18</v>
      </c>
      <c r="B22" s="150" t="s">
        <v>67</v>
      </c>
      <c r="C22" s="143">
        <v>39920</v>
      </c>
      <c r="D22" s="142" t="s">
        <v>27</v>
      </c>
      <c r="E22" s="173" t="s">
        <v>68</v>
      </c>
      <c r="F22" s="174">
        <v>43</v>
      </c>
      <c r="G22" s="144">
        <v>42</v>
      </c>
      <c r="H22" s="144">
        <v>6</v>
      </c>
      <c r="I22" s="145">
        <v>2247</v>
      </c>
      <c r="J22" s="146">
        <v>431</v>
      </c>
      <c r="K22" s="145">
        <v>3085</v>
      </c>
      <c r="L22" s="146">
        <v>587</v>
      </c>
      <c r="M22" s="145">
        <v>2670</v>
      </c>
      <c r="N22" s="146">
        <v>515</v>
      </c>
      <c r="O22" s="145">
        <f>I22+K22+M22</f>
        <v>8002</v>
      </c>
      <c r="P22" s="146">
        <f>J22+L22+N22</f>
        <v>1533</v>
      </c>
      <c r="Q22" s="147">
        <f t="shared" si="0"/>
        <v>36.5</v>
      </c>
      <c r="R22" s="148">
        <f>+O22/P22</f>
        <v>5.21983039791259</v>
      </c>
      <c r="S22" s="145">
        <v>7173.5</v>
      </c>
      <c r="T22" s="149">
        <f t="shared" si="1"/>
        <v>0.11549452847285147</v>
      </c>
      <c r="U22" s="145">
        <v>201625.5</v>
      </c>
      <c r="V22" s="146">
        <v>30438</v>
      </c>
      <c r="W22" s="151">
        <f t="shared" si="2"/>
        <v>6.6241375911689335</v>
      </c>
      <c r="X22" s="45"/>
    </row>
    <row r="23" spans="1:24" s="20" customFormat="1" ht="15" customHeight="1">
      <c r="A23" s="2">
        <v>19</v>
      </c>
      <c r="B23" s="150" t="s">
        <v>76</v>
      </c>
      <c r="C23" s="143">
        <v>39934</v>
      </c>
      <c r="D23" s="142" t="s">
        <v>33</v>
      </c>
      <c r="E23" s="173" t="s">
        <v>96</v>
      </c>
      <c r="F23" s="174">
        <v>125</v>
      </c>
      <c r="G23" s="144">
        <v>48</v>
      </c>
      <c r="H23" s="144">
        <v>4</v>
      </c>
      <c r="I23" s="145">
        <v>998</v>
      </c>
      <c r="J23" s="146">
        <v>184</v>
      </c>
      <c r="K23" s="145">
        <v>2073</v>
      </c>
      <c r="L23" s="146">
        <v>350</v>
      </c>
      <c r="M23" s="145">
        <v>2449</v>
      </c>
      <c r="N23" s="146">
        <v>457</v>
      </c>
      <c r="O23" s="145">
        <f>SUM(I23+K23+M23)</f>
        <v>5520</v>
      </c>
      <c r="P23" s="146">
        <f>SUM(J23+L23+N23)</f>
        <v>991</v>
      </c>
      <c r="Q23" s="147">
        <f t="shared" si="0"/>
        <v>20.645833333333332</v>
      </c>
      <c r="R23" s="148">
        <f>+O23/P23</f>
        <v>5.570131180625631</v>
      </c>
      <c r="S23" s="145">
        <v>12225</v>
      </c>
      <c r="T23" s="149">
        <f t="shared" si="1"/>
        <v>-0.5484662576687117</v>
      </c>
      <c r="U23" s="145">
        <v>184538.75</v>
      </c>
      <c r="V23" s="146">
        <v>26976</v>
      </c>
      <c r="W23" s="151">
        <f t="shared" si="2"/>
        <v>6.8408492734282325</v>
      </c>
      <c r="X23" s="45"/>
    </row>
    <row r="24" spans="1:24" s="20" customFormat="1" ht="15" customHeight="1">
      <c r="A24" s="54">
        <v>20</v>
      </c>
      <c r="B24" s="150" t="s">
        <v>97</v>
      </c>
      <c r="C24" s="143">
        <v>39927</v>
      </c>
      <c r="D24" s="142" t="s">
        <v>94</v>
      </c>
      <c r="E24" s="173" t="s">
        <v>98</v>
      </c>
      <c r="F24" s="174">
        <v>62</v>
      </c>
      <c r="G24" s="144">
        <v>21</v>
      </c>
      <c r="H24" s="144">
        <v>5</v>
      </c>
      <c r="I24" s="145">
        <v>1154</v>
      </c>
      <c r="J24" s="146">
        <v>201</v>
      </c>
      <c r="K24" s="145">
        <v>2282</v>
      </c>
      <c r="L24" s="146">
        <v>407</v>
      </c>
      <c r="M24" s="145">
        <v>2027</v>
      </c>
      <c r="N24" s="146">
        <v>373</v>
      </c>
      <c r="O24" s="145">
        <f aca="true" t="shared" si="3" ref="O24:P26">I24+K24+M24</f>
        <v>5463</v>
      </c>
      <c r="P24" s="146">
        <f t="shared" si="3"/>
        <v>981</v>
      </c>
      <c r="Q24" s="147">
        <f t="shared" si="0"/>
        <v>46.714285714285715</v>
      </c>
      <c r="R24" s="148">
        <f>IF(O24&lt;&gt;0,O24/P24,"")</f>
        <v>5.568807339449541</v>
      </c>
      <c r="S24" s="145">
        <v>4582.5</v>
      </c>
      <c r="T24" s="149">
        <f t="shared" si="1"/>
        <v>0.1921440261865794</v>
      </c>
      <c r="U24" s="145">
        <v>299413.25</v>
      </c>
      <c r="V24" s="146">
        <v>40187</v>
      </c>
      <c r="W24" s="151">
        <f>IF(U24&lt;&gt;0,U24/V24,"")</f>
        <v>7.4505001617438475</v>
      </c>
      <c r="X24" s="45"/>
    </row>
    <row r="25" spans="1:24" s="20" customFormat="1" ht="15" customHeight="1">
      <c r="A25" s="54">
        <v>21</v>
      </c>
      <c r="B25" s="150" t="s">
        <v>102</v>
      </c>
      <c r="C25" s="143">
        <v>39926</v>
      </c>
      <c r="D25" s="142" t="s">
        <v>27</v>
      </c>
      <c r="E25" s="173" t="s">
        <v>73</v>
      </c>
      <c r="F25" s="174">
        <v>40</v>
      </c>
      <c r="G25" s="144">
        <v>33</v>
      </c>
      <c r="H25" s="144">
        <v>5</v>
      </c>
      <c r="I25" s="145">
        <v>1255</v>
      </c>
      <c r="J25" s="146">
        <v>249</v>
      </c>
      <c r="K25" s="145">
        <v>1985.5</v>
      </c>
      <c r="L25" s="146">
        <v>365</v>
      </c>
      <c r="M25" s="145">
        <v>1630</v>
      </c>
      <c r="N25" s="146">
        <v>298</v>
      </c>
      <c r="O25" s="145">
        <f t="shared" si="3"/>
        <v>4870.5</v>
      </c>
      <c r="P25" s="146">
        <f t="shared" si="3"/>
        <v>912</v>
      </c>
      <c r="Q25" s="147">
        <f t="shared" si="0"/>
        <v>27.636363636363637</v>
      </c>
      <c r="R25" s="148">
        <f>+O25/P25</f>
        <v>5.340460526315789</v>
      </c>
      <c r="S25" s="145">
        <v>4815</v>
      </c>
      <c r="T25" s="149">
        <f t="shared" si="1"/>
        <v>0.011526479750778817</v>
      </c>
      <c r="U25" s="145">
        <v>157610</v>
      </c>
      <c r="V25" s="146">
        <v>19278</v>
      </c>
      <c r="W25" s="151">
        <f>U25/V25</f>
        <v>8.17564062662102</v>
      </c>
      <c r="X25" s="45"/>
    </row>
    <row r="26" spans="1:24" s="20" customFormat="1" ht="15" customHeight="1">
      <c r="A26" s="54">
        <v>22</v>
      </c>
      <c r="B26" s="150" t="s">
        <v>129</v>
      </c>
      <c r="C26" s="143">
        <v>39822</v>
      </c>
      <c r="D26" s="142" t="s">
        <v>94</v>
      </c>
      <c r="E26" s="173" t="s">
        <v>130</v>
      </c>
      <c r="F26" s="174">
        <v>175</v>
      </c>
      <c r="G26" s="144">
        <v>2</v>
      </c>
      <c r="H26" s="144">
        <v>17</v>
      </c>
      <c r="I26" s="145">
        <v>797</v>
      </c>
      <c r="J26" s="146">
        <v>159</v>
      </c>
      <c r="K26" s="145">
        <v>1500</v>
      </c>
      <c r="L26" s="146">
        <v>300</v>
      </c>
      <c r="M26" s="145">
        <v>1500</v>
      </c>
      <c r="N26" s="146">
        <v>300</v>
      </c>
      <c r="O26" s="145">
        <f t="shared" si="3"/>
        <v>3797</v>
      </c>
      <c r="P26" s="146">
        <f t="shared" si="3"/>
        <v>759</v>
      </c>
      <c r="Q26" s="147">
        <f t="shared" si="0"/>
        <v>379.5</v>
      </c>
      <c r="R26" s="148">
        <f>IF(O26&lt;&gt;0,O26/P26,"")</f>
        <v>5.002635046113307</v>
      </c>
      <c r="S26" s="145"/>
      <c r="T26" s="149">
        <f t="shared" si="1"/>
      </c>
      <c r="U26" s="145">
        <v>3504788</v>
      </c>
      <c r="V26" s="146">
        <v>477907</v>
      </c>
      <c r="W26" s="151">
        <f>IF(U26&lt;&gt;0,U26/V26,"")</f>
        <v>7.333619302500277</v>
      </c>
      <c r="X26" s="45"/>
    </row>
    <row r="27" spans="1:24" s="20" customFormat="1" ht="15" customHeight="1">
      <c r="A27" s="54">
        <v>23</v>
      </c>
      <c r="B27" s="150" t="s">
        <v>72</v>
      </c>
      <c r="C27" s="143">
        <v>39927</v>
      </c>
      <c r="D27" s="142" t="s">
        <v>2</v>
      </c>
      <c r="E27" s="173" t="s">
        <v>29</v>
      </c>
      <c r="F27" s="174">
        <v>48</v>
      </c>
      <c r="G27" s="144">
        <v>16</v>
      </c>
      <c r="H27" s="144">
        <v>5</v>
      </c>
      <c r="I27" s="145">
        <v>1312</v>
      </c>
      <c r="J27" s="146">
        <v>231</v>
      </c>
      <c r="K27" s="145">
        <v>1111</v>
      </c>
      <c r="L27" s="146">
        <v>153</v>
      </c>
      <c r="M27" s="145">
        <v>1045</v>
      </c>
      <c r="N27" s="146">
        <v>132</v>
      </c>
      <c r="O27" s="145">
        <f>+M27+K27+I27</f>
        <v>3468</v>
      </c>
      <c r="P27" s="146">
        <f>+N27+L27+J27</f>
        <v>516</v>
      </c>
      <c r="Q27" s="147">
        <f t="shared" si="0"/>
        <v>32.25</v>
      </c>
      <c r="R27" s="148">
        <f aca="true" t="shared" si="4" ref="R27:R35">+O27/P27</f>
        <v>6.72093023255814</v>
      </c>
      <c r="S27" s="145">
        <v>6272</v>
      </c>
      <c r="T27" s="149">
        <f t="shared" si="1"/>
        <v>-0.44706632653061223</v>
      </c>
      <c r="U27" s="145">
        <v>221539</v>
      </c>
      <c r="V27" s="146">
        <v>23819</v>
      </c>
      <c r="W27" s="151">
        <f aca="true" t="shared" si="5" ref="W27:W35">U27/V27</f>
        <v>9.300936227381502</v>
      </c>
      <c r="X27" s="45"/>
    </row>
    <row r="28" spans="1:24" s="20" customFormat="1" ht="15" customHeight="1">
      <c r="A28" s="54">
        <v>24</v>
      </c>
      <c r="B28" s="150" t="s">
        <v>99</v>
      </c>
      <c r="C28" s="143">
        <v>39941</v>
      </c>
      <c r="D28" s="142" t="s">
        <v>27</v>
      </c>
      <c r="E28" s="173" t="s">
        <v>100</v>
      </c>
      <c r="F28" s="174">
        <v>26</v>
      </c>
      <c r="G28" s="144">
        <v>14</v>
      </c>
      <c r="H28" s="144">
        <v>3</v>
      </c>
      <c r="I28" s="145">
        <v>742.75</v>
      </c>
      <c r="J28" s="146">
        <v>97</v>
      </c>
      <c r="K28" s="145">
        <v>1440.25</v>
      </c>
      <c r="L28" s="146">
        <v>163</v>
      </c>
      <c r="M28" s="145">
        <v>1113.25</v>
      </c>
      <c r="N28" s="146">
        <v>126</v>
      </c>
      <c r="O28" s="145">
        <f>I28+K28+M28</f>
        <v>3296.25</v>
      </c>
      <c r="P28" s="146">
        <f>J28+L28+N28</f>
        <v>386</v>
      </c>
      <c r="Q28" s="147">
        <f t="shared" si="0"/>
        <v>27.571428571428573</v>
      </c>
      <c r="R28" s="148">
        <f t="shared" si="4"/>
        <v>8.539507772020725</v>
      </c>
      <c r="S28" s="145">
        <v>7628.5</v>
      </c>
      <c r="T28" s="149">
        <f t="shared" si="1"/>
        <v>-0.5679032575211378</v>
      </c>
      <c r="U28" s="145">
        <v>56362.5</v>
      </c>
      <c r="V28" s="146">
        <v>6815</v>
      </c>
      <c r="W28" s="151">
        <f t="shared" si="5"/>
        <v>8.270359501100513</v>
      </c>
      <c r="X28" s="45"/>
    </row>
    <row r="29" spans="1:24" s="20" customFormat="1" ht="15" customHeight="1">
      <c r="A29" s="54">
        <v>25</v>
      </c>
      <c r="B29" s="150" t="s">
        <v>49</v>
      </c>
      <c r="C29" s="143">
        <v>39906</v>
      </c>
      <c r="D29" s="142" t="s">
        <v>2</v>
      </c>
      <c r="E29" s="173" t="s">
        <v>31</v>
      </c>
      <c r="F29" s="174">
        <v>96</v>
      </c>
      <c r="G29" s="144">
        <v>17</v>
      </c>
      <c r="H29" s="144">
        <v>8</v>
      </c>
      <c r="I29" s="145">
        <v>579</v>
      </c>
      <c r="J29" s="146">
        <v>93</v>
      </c>
      <c r="K29" s="145">
        <v>940</v>
      </c>
      <c r="L29" s="146">
        <v>153</v>
      </c>
      <c r="M29" s="145">
        <v>1289</v>
      </c>
      <c r="N29" s="146">
        <v>189</v>
      </c>
      <c r="O29" s="145">
        <f>+M29+K29+I29</f>
        <v>2808</v>
      </c>
      <c r="P29" s="146">
        <f>+N29+L29+J29</f>
        <v>435</v>
      </c>
      <c r="Q29" s="147">
        <f t="shared" si="0"/>
        <v>25.58823529411765</v>
      </c>
      <c r="R29" s="148">
        <f t="shared" si="4"/>
        <v>6.455172413793103</v>
      </c>
      <c r="S29" s="145">
        <v>5562</v>
      </c>
      <c r="T29" s="149">
        <f t="shared" si="1"/>
        <v>-0.49514563106796117</v>
      </c>
      <c r="U29" s="145">
        <v>3165620</v>
      </c>
      <c r="V29" s="146">
        <v>378479</v>
      </c>
      <c r="W29" s="151">
        <f t="shared" si="5"/>
        <v>8.364057186792397</v>
      </c>
      <c r="X29" s="45"/>
    </row>
    <row r="30" spans="1:24" s="20" customFormat="1" ht="15" customHeight="1">
      <c r="A30" s="54">
        <v>26</v>
      </c>
      <c r="B30" s="150" t="s">
        <v>77</v>
      </c>
      <c r="C30" s="143">
        <v>39934</v>
      </c>
      <c r="D30" s="142" t="s">
        <v>27</v>
      </c>
      <c r="E30" s="173" t="s">
        <v>78</v>
      </c>
      <c r="F30" s="174">
        <v>10</v>
      </c>
      <c r="G30" s="144">
        <v>10</v>
      </c>
      <c r="H30" s="144">
        <v>4</v>
      </c>
      <c r="I30" s="145">
        <v>534.75</v>
      </c>
      <c r="J30" s="146">
        <v>88</v>
      </c>
      <c r="K30" s="145">
        <v>929.5</v>
      </c>
      <c r="L30" s="146">
        <v>156</v>
      </c>
      <c r="M30" s="145">
        <v>1179</v>
      </c>
      <c r="N30" s="146">
        <v>190</v>
      </c>
      <c r="O30" s="145">
        <f>I30+K30+M30</f>
        <v>2643.25</v>
      </c>
      <c r="P30" s="146">
        <f>J30+L30+N30</f>
        <v>434</v>
      </c>
      <c r="Q30" s="147">
        <f t="shared" si="0"/>
        <v>43.4</v>
      </c>
      <c r="R30" s="148">
        <f t="shared" si="4"/>
        <v>6.090437788018433</v>
      </c>
      <c r="S30" s="145">
        <v>2210</v>
      </c>
      <c r="T30" s="149">
        <f t="shared" si="1"/>
        <v>0.19604072398190045</v>
      </c>
      <c r="U30" s="145">
        <v>51641.5</v>
      </c>
      <c r="V30" s="146">
        <v>5725</v>
      </c>
      <c r="W30" s="151">
        <f t="shared" si="5"/>
        <v>9.020349344978166</v>
      </c>
      <c r="X30" s="45"/>
    </row>
    <row r="31" spans="1:24" s="20" customFormat="1" ht="15" customHeight="1">
      <c r="A31" s="2">
        <v>27</v>
      </c>
      <c r="B31" s="150" t="s">
        <v>35</v>
      </c>
      <c r="C31" s="143">
        <v>39878</v>
      </c>
      <c r="D31" s="142" t="s">
        <v>27</v>
      </c>
      <c r="E31" s="173" t="s">
        <v>36</v>
      </c>
      <c r="F31" s="174">
        <v>39</v>
      </c>
      <c r="G31" s="144">
        <v>10</v>
      </c>
      <c r="H31" s="144">
        <v>12</v>
      </c>
      <c r="I31" s="145">
        <v>476</v>
      </c>
      <c r="J31" s="146">
        <v>103</v>
      </c>
      <c r="K31" s="145">
        <v>980</v>
      </c>
      <c r="L31" s="146">
        <v>190</v>
      </c>
      <c r="M31" s="145">
        <v>1093</v>
      </c>
      <c r="N31" s="146">
        <v>213</v>
      </c>
      <c r="O31" s="145">
        <f>I31+K31+M31</f>
        <v>2549</v>
      </c>
      <c r="P31" s="146">
        <f>J31+L31+N31</f>
        <v>506</v>
      </c>
      <c r="Q31" s="147">
        <f t="shared" si="0"/>
        <v>50.6</v>
      </c>
      <c r="R31" s="148">
        <f t="shared" si="4"/>
        <v>5.037549407114624</v>
      </c>
      <c r="S31" s="145">
        <v>1233</v>
      </c>
      <c r="T31" s="149">
        <f t="shared" si="1"/>
        <v>1.067315490673155</v>
      </c>
      <c r="U31" s="145">
        <v>471889</v>
      </c>
      <c r="V31" s="146">
        <v>56755</v>
      </c>
      <c r="W31" s="151">
        <f t="shared" si="5"/>
        <v>8.314492115232138</v>
      </c>
      <c r="X31" s="45"/>
    </row>
    <row r="32" spans="1:24" s="20" customFormat="1" ht="15" customHeight="1">
      <c r="A32" s="2">
        <v>28</v>
      </c>
      <c r="B32" s="150" t="s">
        <v>79</v>
      </c>
      <c r="C32" s="143">
        <v>39934</v>
      </c>
      <c r="D32" s="142" t="s">
        <v>33</v>
      </c>
      <c r="E32" s="173" t="s">
        <v>80</v>
      </c>
      <c r="F32" s="174">
        <v>31</v>
      </c>
      <c r="G32" s="144">
        <v>25</v>
      </c>
      <c r="H32" s="144">
        <v>4</v>
      </c>
      <c r="I32" s="145">
        <v>537</v>
      </c>
      <c r="J32" s="146">
        <v>94</v>
      </c>
      <c r="K32" s="145">
        <v>1049</v>
      </c>
      <c r="L32" s="146">
        <v>183</v>
      </c>
      <c r="M32" s="145">
        <v>842</v>
      </c>
      <c r="N32" s="146">
        <v>143</v>
      </c>
      <c r="O32" s="145">
        <f>SUM(I32+K32+M32)</f>
        <v>2428</v>
      </c>
      <c r="P32" s="146">
        <f>SUM(J32+L32+N32)</f>
        <v>420</v>
      </c>
      <c r="Q32" s="147">
        <f t="shared" si="0"/>
        <v>16.8</v>
      </c>
      <c r="R32" s="148">
        <f t="shared" si="4"/>
        <v>5.780952380952381</v>
      </c>
      <c r="S32" s="145">
        <v>3542</v>
      </c>
      <c r="T32" s="149">
        <f t="shared" si="1"/>
        <v>-0.3145115753811406</v>
      </c>
      <c r="U32" s="145">
        <v>53179</v>
      </c>
      <c r="V32" s="146">
        <v>8466</v>
      </c>
      <c r="W32" s="151">
        <f t="shared" si="5"/>
        <v>6.281478856602882</v>
      </c>
      <c r="X32" s="45"/>
    </row>
    <row r="33" spans="1:24" s="20" customFormat="1" ht="15" customHeight="1" thickBot="1">
      <c r="A33" s="154">
        <v>29</v>
      </c>
      <c r="B33" s="150" t="s">
        <v>131</v>
      </c>
      <c r="C33" s="143">
        <v>39829</v>
      </c>
      <c r="D33" s="142" t="s">
        <v>27</v>
      </c>
      <c r="E33" s="173" t="s">
        <v>132</v>
      </c>
      <c r="F33" s="174">
        <v>65</v>
      </c>
      <c r="G33" s="144">
        <v>2</v>
      </c>
      <c r="H33" s="144">
        <v>19</v>
      </c>
      <c r="I33" s="145">
        <v>635</v>
      </c>
      <c r="J33" s="146">
        <v>145</v>
      </c>
      <c r="K33" s="145">
        <v>812</v>
      </c>
      <c r="L33" s="146">
        <v>202</v>
      </c>
      <c r="M33" s="145">
        <v>866</v>
      </c>
      <c r="N33" s="146">
        <v>210</v>
      </c>
      <c r="O33" s="145">
        <f aca="true" t="shared" si="6" ref="O33:P36">I33+K33+M33</f>
        <v>2313</v>
      </c>
      <c r="P33" s="146">
        <f t="shared" si="6"/>
        <v>557</v>
      </c>
      <c r="Q33" s="147">
        <f t="shared" si="0"/>
        <v>278.5</v>
      </c>
      <c r="R33" s="148">
        <f t="shared" si="4"/>
        <v>4.152603231597846</v>
      </c>
      <c r="S33" s="145"/>
      <c r="T33" s="149">
        <f t="shared" si="1"/>
      </c>
      <c r="U33" s="145">
        <v>818036.5</v>
      </c>
      <c r="V33" s="146">
        <v>108520</v>
      </c>
      <c r="W33" s="151">
        <f t="shared" si="5"/>
        <v>7.538117397714707</v>
      </c>
      <c r="X33" s="45"/>
    </row>
    <row r="34" spans="1:24" s="20" customFormat="1" ht="15" customHeight="1">
      <c r="A34" s="54">
        <v>30</v>
      </c>
      <c r="B34" s="150" t="s">
        <v>66</v>
      </c>
      <c r="C34" s="143">
        <v>39913</v>
      </c>
      <c r="D34" s="142" t="s">
        <v>33</v>
      </c>
      <c r="E34" s="173" t="s">
        <v>57</v>
      </c>
      <c r="F34" s="174">
        <v>58</v>
      </c>
      <c r="G34" s="144">
        <v>2</v>
      </c>
      <c r="H34" s="144">
        <v>7</v>
      </c>
      <c r="I34" s="145">
        <v>873.5</v>
      </c>
      <c r="J34" s="146">
        <v>219</v>
      </c>
      <c r="K34" s="145">
        <v>698.5</v>
      </c>
      <c r="L34" s="146">
        <v>134</v>
      </c>
      <c r="M34" s="145">
        <v>719.5</v>
      </c>
      <c r="N34" s="146">
        <v>140</v>
      </c>
      <c r="O34" s="145">
        <f t="shared" si="6"/>
        <v>2291.5</v>
      </c>
      <c r="P34" s="146">
        <f t="shared" si="6"/>
        <v>493</v>
      </c>
      <c r="Q34" s="147">
        <f t="shared" si="0"/>
        <v>246.5</v>
      </c>
      <c r="R34" s="148">
        <f t="shared" si="4"/>
        <v>4.648073022312373</v>
      </c>
      <c r="S34" s="145">
        <v>233.5</v>
      </c>
      <c r="T34" s="149">
        <f t="shared" si="1"/>
        <v>8.81370449678801</v>
      </c>
      <c r="U34" s="145">
        <v>211711.75</v>
      </c>
      <c r="V34" s="146">
        <v>26635</v>
      </c>
      <c r="W34" s="151">
        <f t="shared" si="5"/>
        <v>7.948629622676929</v>
      </c>
      <c r="X34" s="45"/>
    </row>
    <row r="35" spans="1:24" s="20" customFormat="1" ht="15" customHeight="1">
      <c r="A35" s="54">
        <v>31</v>
      </c>
      <c r="B35" s="150" t="s">
        <v>74</v>
      </c>
      <c r="C35" s="143">
        <v>39927</v>
      </c>
      <c r="D35" s="142" t="s">
        <v>33</v>
      </c>
      <c r="E35" s="173" t="s">
        <v>57</v>
      </c>
      <c r="F35" s="174">
        <v>25</v>
      </c>
      <c r="G35" s="144">
        <v>14</v>
      </c>
      <c r="H35" s="144">
        <v>5</v>
      </c>
      <c r="I35" s="145">
        <v>484.5</v>
      </c>
      <c r="J35" s="146">
        <v>86</v>
      </c>
      <c r="K35" s="145">
        <v>811.5</v>
      </c>
      <c r="L35" s="146">
        <v>143</v>
      </c>
      <c r="M35" s="145">
        <v>795</v>
      </c>
      <c r="N35" s="146">
        <v>139</v>
      </c>
      <c r="O35" s="145">
        <f t="shared" si="6"/>
        <v>2091</v>
      </c>
      <c r="P35" s="146">
        <f t="shared" si="6"/>
        <v>368</v>
      </c>
      <c r="Q35" s="147">
        <f t="shared" si="0"/>
        <v>26.285714285714285</v>
      </c>
      <c r="R35" s="148">
        <f t="shared" si="4"/>
        <v>5.682065217391305</v>
      </c>
      <c r="S35" s="145">
        <v>1943</v>
      </c>
      <c r="T35" s="149">
        <f t="shared" si="1"/>
        <v>0.0761708697889861</v>
      </c>
      <c r="U35" s="145">
        <v>96783.5</v>
      </c>
      <c r="V35" s="146">
        <v>10569</v>
      </c>
      <c r="W35" s="151">
        <f t="shared" si="5"/>
        <v>9.157299649919576</v>
      </c>
      <c r="X35" s="45"/>
    </row>
    <row r="36" spans="1:24" s="20" customFormat="1" ht="15" customHeight="1">
      <c r="A36" s="54">
        <v>32</v>
      </c>
      <c r="B36" s="150" t="s">
        <v>93</v>
      </c>
      <c r="C36" s="143">
        <v>39941</v>
      </c>
      <c r="D36" s="142" t="s">
        <v>94</v>
      </c>
      <c r="E36" s="173" t="s">
        <v>95</v>
      </c>
      <c r="F36" s="174">
        <v>10</v>
      </c>
      <c r="G36" s="144">
        <v>6</v>
      </c>
      <c r="H36" s="144">
        <v>3</v>
      </c>
      <c r="I36" s="145">
        <v>442.5</v>
      </c>
      <c r="J36" s="146">
        <v>42</v>
      </c>
      <c r="K36" s="145">
        <v>743</v>
      </c>
      <c r="L36" s="146">
        <v>63</v>
      </c>
      <c r="M36" s="145">
        <v>739.5</v>
      </c>
      <c r="N36" s="146">
        <v>73</v>
      </c>
      <c r="O36" s="145">
        <f t="shared" si="6"/>
        <v>1925</v>
      </c>
      <c r="P36" s="146">
        <f t="shared" si="6"/>
        <v>178</v>
      </c>
      <c r="Q36" s="147">
        <f t="shared" si="0"/>
        <v>29.666666666666668</v>
      </c>
      <c r="R36" s="148">
        <f>IF(O36&lt;&gt;0,O36/P36,"")</f>
        <v>10.814606741573034</v>
      </c>
      <c r="S36" s="145">
        <v>8179.5</v>
      </c>
      <c r="T36" s="149">
        <f t="shared" si="1"/>
        <v>-0.764655541292255</v>
      </c>
      <c r="U36" s="145">
        <v>84355.25</v>
      </c>
      <c r="V36" s="146">
        <v>7426</v>
      </c>
      <c r="W36" s="151">
        <f>IF(U36&lt;&gt;0,U36/V36,"")</f>
        <v>11.359446539186642</v>
      </c>
      <c r="X36" s="45"/>
    </row>
    <row r="37" spans="1:24" s="20" customFormat="1" ht="15" customHeight="1">
      <c r="A37" s="54">
        <v>33</v>
      </c>
      <c r="B37" s="150" t="s">
        <v>133</v>
      </c>
      <c r="C37" s="143">
        <v>39829</v>
      </c>
      <c r="D37" s="142" t="s">
        <v>33</v>
      </c>
      <c r="E37" s="173" t="s">
        <v>81</v>
      </c>
      <c r="F37" s="174">
        <v>27</v>
      </c>
      <c r="G37" s="144">
        <v>1</v>
      </c>
      <c r="H37" s="144">
        <v>16</v>
      </c>
      <c r="I37" s="145">
        <v>384</v>
      </c>
      <c r="J37" s="146">
        <v>76</v>
      </c>
      <c r="K37" s="145">
        <v>656</v>
      </c>
      <c r="L37" s="146">
        <v>131</v>
      </c>
      <c r="M37" s="145">
        <v>848</v>
      </c>
      <c r="N37" s="146">
        <v>169</v>
      </c>
      <c r="O37" s="145">
        <f>I37+K37+M37</f>
        <v>1888</v>
      </c>
      <c r="P37" s="146">
        <f>SUM(J37+L37+N37)</f>
        <v>376</v>
      </c>
      <c r="Q37" s="147">
        <f aca="true" t="shared" si="7" ref="Q37:Q68">IF(O37&lt;&gt;0,P37/G37,"")</f>
        <v>376</v>
      </c>
      <c r="R37" s="148">
        <f aca="true" t="shared" si="8" ref="R37:R42">+O37/P37</f>
        <v>5.0212765957446805</v>
      </c>
      <c r="S37" s="145">
        <v>464</v>
      </c>
      <c r="T37" s="149">
        <f aca="true" t="shared" si="9" ref="T37:T68">IF(S37&lt;&gt;0,-(S37-O37)/S37,"")</f>
        <v>3.0689655172413794</v>
      </c>
      <c r="U37" s="145">
        <v>344914.5</v>
      </c>
      <c r="V37" s="146">
        <v>35180</v>
      </c>
      <c r="W37" s="151">
        <f aca="true" t="shared" si="10" ref="W37:W42">U37/V37</f>
        <v>9.80427799886299</v>
      </c>
      <c r="X37" s="45"/>
    </row>
    <row r="38" spans="1:24" s="20" customFormat="1" ht="15" customHeight="1">
      <c r="A38" s="54">
        <v>34</v>
      </c>
      <c r="B38" s="150" t="s">
        <v>55</v>
      </c>
      <c r="C38" s="143">
        <v>39906</v>
      </c>
      <c r="D38" s="142" t="s">
        <v>27</v>
      </c>
      <c r="E38" s="173" t="s">
        <v>56</v>
      </c>
      <c r="F38" s="174">
        <v>20</v>
      </c>
      <c r="G38" s="144">
        <v>9</v>
      </c>
      <c r="H38" s="144">
        <v>8</v>
      </c>
      <c r="I38" s="145">
        <v>456</v>
      </c>
      <c r="J38" s="146">
        <v>84</v>
      </c>
      <c r="K38" s="145">
        <v>535</v>
      </c>
      <c r="L38" s="146">
        <v>114</v>
      </c>
      <c r="M38" s="145">
        <v>734.5</v>
      </c>
      <c r="N38" s="146">
        <v>129</v>
      </c>
      <c r="O38" s="145">
        <f>I38+K38+M38</f>
        <v>1725.5</v>
      </c>
      <c r="P38" s="146">
        <f>J38+L38+N38</f>
        <v>327</v>
      </c>
      <c r="Q38" s="147">
        <f t="shared" si="7"/>
        <v>36.333333333333336</v>
      </c>
      <c r="R38" s="148">
        <f t="shared" si="8"/>
        <v>5.276758409785932</v>
      </c>
      <c r="S38" s="145">
        <v>2578.5</v>
      </c>
      <c r="T38" s="149">
        <f t="shared" si="9"/>
        <v>-0.33081248788055073</v>
      </c>
      <c r="U38" s="145">
        <v>127994</v>
      </c>
      <c r="V38" s="146">
        <v>17999</v>
      </c>
      <c r="W38" s="151">
        <f t="shared" si="10"/>
        <v>7.111172842935718</v>
      </c>
      <c r="X38" s="45"/>
    </row>
    <row r="39" spans="1:24" s="20" customFormat="1" ht="15" customHeight="1">
      <c r="A39" s="54">
        <v>35</v>
      </c>
      <c r="B39" s="150" t="s">
        <v>59</v>
      </c>
      <c r="C39" s="143">
        <v>39913</v>
      </c>
      <c r="D39" s="142" t="s">
        <v>27</v>
      </c>
      <c r="E39" s="173" t="s">
        <v>60</v>
      </c>
      <c r="F39" s="174">
        <v>32</v>
      </c>
      <c r="G39" s="144">
        <v>6</v>
      </c>
      <c r="H39" s="144">
        <v>7</v>
      </c>
      <c r="I39" s="145">
        <v>390</v>
      </c>
      <c r="J39" s="146">
        <v>48</v>
      </c>
      <c r="K39" s="145">
        <v>565</v>
      </c>
      <c r="L39" s="146">
        <v>64</v>
      </c>
      <c r="M39" s="145">
        <v>581</v>
      </c>
      <c r="N39" s="146">
        <v>67</v>
      </c>
      <c r="O39" s="145">
        <f>I39+K39+M39</f>
        <v>1536</v>
      </c>
      <c r="P39" s="146">
        <f>J39+L39+N39</f>
        <v>179</v>
      </c>
      <c r="Q39" s="147">
        <f t="shared" si="7"/>
        <v>29.833333333333332</v>
      </c>
      <c r="R39" s="148">
        <f t="shared" si="8"/>
        <v>8.581005586592179</v>
      </c>
      <c r="S39" s="145">
        <v>1703</v>
      </c>
      <c r="T39" s="149">
        <f t="shared" si="9"/>
        <v>-0.09806224310041103</v>
      </c>
      <c r="U39" s="145">
        <v>474020.5</v>
      </c>
      <c r="V39" s="146">
        <v>47710</v>
      </c>
      <c r="W39" s="151">
        <f t="shared" si="10"/>
        <v>9.935453783273946</v>
      </c>
      <c r="X39" s="45"/>
    </row>
    <row r="40" spans="1:24" s="20" customFormat="1" ht="15" customHeight="1">
      <c r="A40" s="54">
        <v>36</v>
      </c>
      <c r="B40" s="150" t="s">
        <v>64</v>
      </c>
      <c r="C40" s="143">
        <v>39920</v>
      </c>
      <c r="D40" s="142" t="s">
        <v>2</v>
      </c>
      <c r="E40" s="173" t="s">
        <v>31</v>
      </c>
      <c r="F40" s="174">
        <v>65</v>
      </c>
      <c r="G40" s="144">
        <v>4</v>
      </c>
      <c r="H40" s="144">
        <v>6</v>
      </c>
      <c r="I40" s="145">
        <v>324</v>
      </c>
      <c r="J40" s="146">
        <v>47</v>
      </c>
      <c r="K40" s="145">
        <v>586</v>
      </c>
      <c r="L40" s="146">
        <v>87</v>
      </c>
      <c r="M40" s="145">
        <v>511</v>
      </c>
      <c r="N40" s="146">
        <v>78</v>
      </c>
      <c r="O40" s="145">
        <f>+M40+K40+I40</f>
        <v>1421</v>
      </c>
      <c r="P40" s="146">
        <f>+N40+L40+J40</f>
        <v>212</v>
      </c>
      <c r="Q40" s="147">
        <f t="shared" si="7"/>
        <v>53</v>
      </c>
      <c r="R40" s="148">
        <f t="shared" si="8"/>
        <v>6.702830188679245</v>
      </c>
      <c r="S40" s="145">
        <v>2078</v>
      </c>
      <c r="T40" s="149">
        <f t="shared" si="9"/>
        <v>-0.3161693936477382</v>
      </c>
      <c r="U40" s="145">
        <v>694524</v>
      </c>
      <c r="V40" s="146">
        <v>69092</v>
      </c>
      <c r="W40" s="151">
        <f t="shared" si="10"/>
        <v>10.052162334278933</v>
      </c>
      <c r="X40" s="45"/>
    </row>
    <row r="41" spans="1:24" s="20" customFormat="1" ht="15" customHeight="1">
      <c r="A41" s="54">
        <v>37</v>
      </c>
      <c r="B41" s="150" t="s">
        <v>45</v>
      </c>
      <c r="C41" s="143">
        <v>39899</v>
      </c>
      <c r="D41" s="142" t="s">
        <v>27</v>
      </c>
      <c r="E41" s="173" t="s">
        <v>46</v>
      </c>
      <c r="F41" s="174">
        <v>20</v>
      </c>
      <c r="G41" s="144">
        <v>5</v>
      </c>
      <c r="H41" s="144">
        <v>9</v>
      </c>
      <c r="I41" s="145">
        <v>355</v>
      </c>
      <c r="J41" s="146">
        <v>69</v>
      </c>
      <c r="K41" s="145">
        <v>557</v>
      </c>
      <c r="L41" s="146">
        <v>94</v>
      </c>
      <c r="M41" s="145">
        <v>474</v>
      </c>
      <c r="N41" s="146">
        <v>84</v>
      </c>
      <c r="O41" s="145">
        <f>I41+K41+M41</f>
        <v>1386</v>
      </c>
      <c r="P41" s="146">
        <f>J41+L41+N41</f>
        <v>247</v>
      </c>
      <c r="Q41" s="147">
        <f t="shared" si="7"/>
        <v>49.4</v>
      </c>
      <c r="R41" s="148">
        <f t="shared" si="8"/>
        <v>5.611336032388664</v>
      </c>
      <c r="S41" s="145">
        <v>1028</v>
      </c>
      <c r="T41" s="149">
        <f t="shared" si="9"/>
        <v>0.34824902723735407</v>
      </c>
      <c r="U41" s="145">
        <v>142844</v>
      </c>
      <c r="V41" s="146">
        <v>16350</v>
      </c>
      <c r="W41" s="151">
        <f t="shared" si="10"/>
        <v>8.73663608562691</v>
      </c>
      <c r="X41" s="45"/>
    </row>
    <row r="42" spans="1:24" s="20" customFormat="1" ht="15" customHeight="1">
      <c r="A42" s="54">
        <v>38</v>
      </c>
      <c r="B42" s="150" t="s">
        <v>43</v>
      </c>
      <c r="C42" s="143">
        <v>39892</v>
      </c>
      <c r="D42" s="142" t="s">
        <v>27</v>
      </c>
      <c r="E42" s="173" t="s">
        <v>110</v>
      </c>
      <c r="F42" s="174">
        <v>18</v>
      </c>
      <c r="G42" s="144">
        <v>4</v>
      </c>
      <c r="H42" s="144">
        <v>10</v>
      </c>
      <c r="I42" s="145">
        <v>200</v>
      </c>
      <c r="J42" s="146">
        <v>31</v>
      </c>
      <c r="K42" s="145">
        <v>480</v>
      </c>
      <c r="L42" s="146">
        <v>61</v>
      </c>
      <c r="M42" s="145">
        <v>368.5</v>
      </c>
      <c r="N42" s="146">
        <v>46</v>
      </c>
      <c r="O42" s="145">
        <f>I42+K42+M42</f>
        <v>1048.5</v>
      </c>
      <c r="P42" s="146">
        <f>J42+L42+N42</f>
        <v>138</v>
      </c>
      <c r="Q42" s="147">
        <f t="shared" si="7"/>
        <v>34.5</v>
      </c>
      <c r="R42" s="148">
        <f t="shared" si="8"/>
        <v>7.5978260869565215</v>
      </c>
      <c r="S42" s="145">
        <v>117</v>
      </c>
      <c r="T42" s="149">
        <f t="shared" si="9"/>
        <v>7.961538461538462</v>
      </c>
      <c r="U42" s="145">
        <v>120243</v>
      </c>
      <c r="V42" s="146">
        <v>13493</v>
      </c>
      <c r="W42" s="151">
        <f t="shared" si="10"/>
        <v>8.911509671681612</v>
      </c>
      <c r="X42" s="45"/>
    </row>
    <row r="43" spans="1:24" s="20" customFormat="1" ht="15" customHeight="1">
      <c r="A43" s="54">
        <v>39</v>
      </c>
      <c r="B43" s="150" t="s">
        <v>116</v>
      </c>
      <c r="C43" s="143">
        <v>39766</v>
      </c>
      <c r="D43" s="142" t="s">
        <v>107</v>
      </c>
      <c r="E43" s="173" t="s">
        <v>117</v>
      </c>
      <c r="F43" s="174">
        <v>50</v>
      </c>
      <c r="G43" s="144">
        <v>1</v>
      </c>
      <c r="H43" s="144">
        <v>23</v>
      </c>
      <c r="I43" s="145">
        <v>316</v>
      </c>
      <c r="J43" s="146">
        <v>63</v>
      </c>
      <c r="K43" s="145">
        <v>316</v>
      </c>
      <c r="L43" s="146">
        <v>63</v>
      </c>
      <c r="M43" s="145">
        <v>317</v>
      </c>
      <c r="N43" s="146">
        <v>64</v>
      </c>
      <c r="O43" s="145">
        <v>949</v>
      </c>
      <c r="P43" s="146">
        <v>190</v>
      </c>
      <c r="Q43" s="147">
        <f t="shared" si="7"/>
        <v>190</v>
      </c>
      <c r="R43" s="148">
        <v>4.994736842105263</v>
      </c>
      <c r="S43" s="145">
        <v>1898</v>
      </c>
      <c r="T43" s="149">
        <f t="shared" si="9"/>
        <v>-0.5</v>
      </c>
      <c r="U43" s="145">
        <v>242984</v>
      </c>
      <c r="V43" s="146">
        <v>36676</v>
      </c>
      <c r="W43" s="151">
        <v>6.625149961827899</v>
      </c>
      <c r="X43" s="45"/>
    </row>
    <row r="44" spans="1:24" s="20" customFormat="1" ht="15" customHeight="1">
      <c r="A44" s="2">
        <v>40</v>
      </c>
      <c r="B44" s="150" t="s">
        <v>121</v>
      </c>
      <c r="C44" s="143">
        <v>39913</v>
      </c>
      <c r="D44" s="142" t="s">
        <v>2</v>
      </c>
      <c r="E44" s="173" t="s">
        <v>11</v>
      </c>
      <c r="F44" s="174">
        <v>95</v>
      </c>
      <c r="G44" s="144">
        <v>10</v>
      </c>
      <c r="H44" s="144">
        <v>7</v>
      </c>
      <c r="I44" s="145">
        <v>139</v>
      </c>
      <c r="J44" s="146">
        <v>25</v>
      </c>
      <c r="K44" s="145">
        <v>342</v>
      </c>
      <c r="L44" s="146">
        <v>51</v>
      </c>
      <c r="M44" s="145">
        <v>392</v>
      </c>
      <c r="N44" s="146">
        <v>65</v>
      </c>
      <c r="O44" s="145">
        <f>+M44+K44+I44</f>
        <v>873</v>
      </c>
      <c r="P44" s="146">
        <f>+N44+L44+J44</f>
        <v>141</v>
      </c>
      <c r="Q44" s="147">
        <f t="shared" si="7"/>
        <v>14.1</v>
      </c>
      <c r="R44" s="148">
        <f>+O44/P44</f>
        <v>6.191489361702128</v>
      </c>
      <c r="S44" s="145">
        <v>6020</v>
      </c>
      <c r="T44" s="149">
        <f t="shared" si="9"/>
        <v>-0.8549833887043189</v>
      </c>
      <c r="U44" s="145">
        <v>1438361</v>
      </c>
      <c r="V44" s="146">
        <v>146057</v>
      </c>
      <c r="W44" s="151">
        <f>U44/V44</f>
        <v>9.84794292639175</v>
      </c>
      <c r="X44" s="45"/>
    </row>
    <row r="45" spans="1:24" s="20" customFormat="1" ht="15" customHeight="1">
      <c r="A45" s="2">
        <v>41</v>
      </c>
      <c r="B45" s="150" t="s">
        <v>134</v>
      </c>
      <c r="C45" s="143">
        <v>39815</v>
      </c>
      <c r="D45" s="142" t="s">
        <v>94</v>
      </c>
      <c r="E45" s="173" t="s">
        <v>135</v>
      </c>
      <c r="F45" s="174">
        <v>16</v>
      </c>
      <c r="G45" s="144">
        <v>1</v>
      </c>
      <c r="H45" s="144">
        <v>11</v>
      </c>
      <c r="I45" s="145">
        <v>75</v>
      </c>
      <c r="J45" s="146">
        <v>15</v>
      </c>
      <c r="K45" s="145">
        <v>375</v>
      </c>
      <c r="L45" s="146">
        <v>75</v>
      </c>
      <c r="M45" s="145">
        <v>375</v>
      </c>
      <c r="N45" s="146">
        <v>75</v>
      </c>
      <c r="O45" s="145">
        <f>I45+K45+M45</f>
        <v>825</v>
      </c>
      <c r="P45" s="146">
        <f>J45+L45+N45</f>
        <v>165</v>
      </c>
      <c r="Q45" s="147">
        <f t="shared" si="7"/>
        <v>165</v>
      </c>
      <c r="R45" s="148">
        <f>IF(O45&lt;&gt;0,O45/P45,"")</f>
        <v>5</v>
      </c>
      <c r="S45" s="145"/>
      <c r="T45" s="149">
        <f t="shared" si="9"/>
      </c>
      <c r="U45" s="145">
        <v>58005.5</v>
      </c>
      <c r="V45" s="146">
        <v>6593</v>
      </c>
      <c r="W45" s="151">
        <f>IF(U45&lt;&gt;0,U45/V45,"")</f>
        <v>8.798043379341726</v>
      </c>
      <c r="X45" s="45"/>
    </row>
    <row r="46" spans="1:24" s="20" customFormat="1" ht="15" customHeight="1" thickBot="1">
      <c r="A46" s="154">
        <v>42</v>
      </c>
      <c r="B46" s="150" t="s">
        <v>136</v>
      </c>
      <c r="C46" s="143">
        <v>39871</v>
      </c>
      <c r="D46" s="142" t="s">
        <v>39</v>
      </c>
      <c r="E46" s="173" t="s">
        <v>40</v>
      </c>
      <c r="F46" s="174">
        <v>57</v>
      </c>
      <c r="G46" s="144">
        <v>3</v>
      </c>
      <c r="H46" s="144">
        <v>13</v>
      </c>
      <c r="I46" s="145">
        <v>145</v>
      </c>
      <c r="J46" s="146">
        <v>26</v>
      </c>
      <c r="K46" s="145">
        <v>293</v>
      </c>
      <c r="L46" s="146">
        <v>71</v>
      </c>
      <c r="M46" s="145">
        <v>287</v>
      </c>
      <c r="N46" s="146">
        <v>53</v>
      </c>
      <c r="O46" s="145">
        <v>725</v>
      </c>
      <c r="P46" s="146">
        <v>150</v>
      </c>
      <c r="Q46" s="147">
        <f t="shared" si="7"/>
        <v>50</v>
      </c>
      <c r="R46" s="148">
        <v>4.833333333333333</v>
      </c>
      <c r="S46" s="145">
        <v>398</v>
      </c>
      <c r="T46" s="149">
        <f t="shared" si="9"/>
        <v>0.821608040201005</v>
      </c>
      <c r="U46" s="145">
        <v>3088358</v>
      </c>
      <c r="V46" s="146">
        <v>336301</v>
      </c>
      <c r="W46" s="151">
        <v>9.183314947026622</v>
      </c>
      <c r="X46" s="45"/>
    </row>
    <row r="47" spans="1:24" s="20" customFormat="1" ht="15" customHeight="1">
      <c r="A47" s="54">
        <v>43</v>
      </c>
      <c r="B47" s="150" t="s">
        <v>42</v>
      </c>
      <c r="C47" s="143">
        <v>39892</v>
      </c>
      <c r="D47" s="142" t="s">
        <v>26</v>
      </c>
      <c r="E47" s="173" t="s">
        <v>19</v>
      </c>
      <c r="F47" s="174">
        <v>48</v>
      </c>
      <c r="G47" s="144">
        <v>2</v>
      </c>
      <c r="H47" s="144">
        <v>10</v>
      </c>
      <c r="I47" s="145">
        <v>137</v>
      </c>
      <c r="J47" s="146">
        <v>63</v>
      </c>
      <c r="K47" s="145">
        <v>327</v>
      </c>
      <c r="L47" s="146">
        <v>186</v>
      </c>
      <c r="M47" s="145">
        <v>149</v>
      </c>
      <c r="N47" s="146">
        <v>80</v>
      </c>
      <c r="O47" s="145">
        <f>+I47+K47+M47</f>
        <v>613</v>
      </c>
      <c r="P47" s="146">
        <f>+J47+L47+N47</f>
        <v>329</v>
      </c>
      <c r="Q47" s="147">
        <f t="shared" si="7"/>
        <v>164.5</v>
      </c>
      <c r="R47" s="148">
        <f>IF(O47&lt;&gt;0,O47/P47,"")</f>
        <v>1.8632218844984803</v>
      </c>
      <c r="S47" s="145">
        <v>81</v>
      </c>
      <c r="T47" s="149">
        <f t="shared" si="9"/>
        <v>6.567901234567901</v>
      </c>
      <c r="U47" s="145">
        <v>501735</v>
      </c>
      <c r="V47" s="146">
        <v>63853</v>
      </c>
      <c r="W47" s="151">
        <f>U47/V47</f>
        <v>7.857657431913927</v>
      </c>
      <c r="X47" s="45"/>
    </row>
    <row r="48" spans="1:24" s="20" customFormat="1" ht="15" customHeight="1">
      <c r="A48" s="54">
        <v>44</v>
      </c>
      <c r="B48" s="150" t="s">
        <v>137</v>
      </c>
      <c r="C48" s="143">
        <v>39913</v>
      </c>
      <c r="D48" s="142" t="s">
        <v>27</v>
      </c>
      <c r="E48" s="173" t="s">
        <v>138</v>
      </c>
      <c r="F48" s="174">
        <v>25</v>
      </c>
      <c r="G48" s="144">
        <v>4</v>
      </c>
      <c r="H48" s="144">
        <v>5</v>
      </c>
      <c r="I48" s="145">
        <v>166</v>
      </c>
      <c r="J48" s="146">
        <v>21</v>
      </c>
      <c r="K48" s="145">
        <v>156</v>
      </c>
      <c r="L48" s="146">
        <v>20</v>
      </c>
      <c r="M48" s="145">
        <v>246</v>
      </c>
      <c r="N48" s="146">
        <v>35</v>
      </c>
      <c r="O48" s="145">
        <f>I48+K48+M48</f>
        <v>568</v>
      </c>
      <c r="P48" s="146">
        <f>J48+L48+N48</f>
        <v>76</v>
      </c>
      <c r="Q48" s="147">
        <f t="shared" si="7"/>
        <v>19</v>
      </c>
      <c r="R48" s="148">
        <f>+O48/P48</f>
        <v>7.473684210526316</v>
      </c>
      <c r="S48" s="145">
        <v>586</v>
      </c>
      <c r="T48" s="149">
        <f t="shared" si="9"/>
        <v>-0.030716723549488054</v>
      </c>
      <c r="U48" s="145">
        <v>38429.5</v>
      </c>
      <c r="V48" s="146">
        <v>4033</v>
      </c>
      <c r="W48" s="151">
        <f>U48/V48</f>
        <v>9.528762707661791</v>
      </c>
      <c r="X48" s="45"/>
    </row>
    <row r="49" spans="1:24" s="20" customFormat="1" ht="15" customHeight="1">
      <c r="A49" s="54">
        <v>45</v>
      </c>
      <c r="B49" s="150" t="s">
        <v>65</v>
      </c>
      <c r="C49" s="143">
        <v>39920</v>
      </c>
      <c r="D49" s="142" t="s">
        <v>26</v>
      </c>
      <c r="E49" s="173" t="s">
        <v>37</v>
      </c>
      <c r="F49" s="174">
        <v>67</v>
      </c>
      <c r="G49" s="144">
        <v>5</v>
      </c>
      <c r="H49" s="144">
        <v>6</v>
      </c>
      <c r="I49" s="145">
        <v>110</v>
      </c>
      <c r="J49" s="146">
        <v>17</v>
      </c>
      <c r="K49" s="145">
        <v>177</v>
      </c>
      <c r="L49" s="146">
        <v>29</v>
      </c>
      <c r="M49" s="145">
        <v>245</v>
      </c>
      <c r="N49" s="146">
        <v>39</v>
      </c>
      <c r="O49" s="145">
        <f>+I49+K49+M49</f>
        <v>532</v>
      </c>
      <c r="P49" s="146">
        <f>+J49+L49+N49</f>
        <v>85</v>
      </c>
      <c r="Q49" s="147">
        <f t="shared" si="7"/>
        <v>17</v>
      </c>
      <c r="R49" s="148">
        <f>IF(O49&lt;&gt;0,O49/P49,"")</f>
        <v>6.258823529411765</v>
      </c>
      <c r="S49" s="145">
        <v>3538</v>
      </c>
      <c r="T49" s="149">
        <f t="shared" si="9"/>
        <v>-0.8496325607687959</v>
      </c>
      <c r="U49" s="145">
        <v>474001</v>
      </c>
      <c r="V49" s="146">
        <v>49675</v>
      </c>
      <c r="W49" s="151">
        <f>U49/V49</f>
        <v>9.542043281328636</v>
      </c>
      <c r="X49" s="45"/>
    </row>
    <row r="50" spans="1:24" s="20" customFormat="1" ht="15" customHeight="1">
      <c r="A50" s="54">
        <v>46</v>
      </c>
      <c r="B50" s="150" t="s">
        <v>34</v>
      </c>
      <c r="C50" s="143">
        <v>39780</v>
      </c>
      <c r="D50" s="142" t="s">
        <v>2</v>
      </c>
      <c r="E50" s="173" t="s">
        <v>11</v>
      </c>
      <c r="F50" s="174">
        <v>121</v>
      </c>
      <c r="G50" s="144">
        <v>3</v>
      </c>
      <c r="H50" s="144">
        <v>26</v>
      </c>
      <c r="I50" s="145">
        <v>127</v>
      </c>
      <c r="J50" s="146">
        <v>24</v>
      </c>
      <c r="K50" s="145">
        <v>213</v>
      </c>
      <c r="L50" s="146">
        <v>40</v>
      </c>
      <c r="M50" s="145">
        <v>184</v>
      </c>
      <c r="N50" s="146">
        <v>35</v>
      </c>
      <c r="O50" s="145">
        <f>+M50+K50+I50</f>
        <v>524</v>
      </c>
      <c r="P50" s="146">
        <f>+N50+L50+J50</f>
        <v>99</v>
      </c>
      <c r="Q50" s="147">
        <f t="shared" si="7"/>
        <v>33</v>
      </c>
      <c r="R50" s="148">
        <f>+O50/P50</f>
        <v>5.292929292929293</v>
      </c>
      <c r="S50" s="145">
        <v>383</v>
      </c>
      <c r="T50" s="149">
        <f t="shared" si="9"/>
        <v>0.3681462140992167</v>
      </c>
      <c r="U50" s="145">
        <v>3470694</v>
      </c>
      <c r="V50" s="146">
        <v>409858</v>
      </c>
      <c r="W50" s="151">
        <f>U50/V50</f>
        <v>8.468040150491145</v>
      </c>
      <c r="X50" s="45"/>
    </row>
    <row r="51" spans="1:24" s="20" customFormat="1" ht="15" customHeight="1">
      <c r="A51" s="54">
        <v>47</v>
      </c>
      <c r="B51" s="150" t="s">
        <v>106</v>
      </c>
      <c r="C51" s="143">
        <v>39766</v>
      </c>
      <c r="D51" s="142" t="s">
        <v>139</v>
      </c>
      <c r="E51" s="173" t="s">
        <v>108</v>
      </c>
      <c r="F51" s="174">
        <v>17</v>
      </c>
      <c r="G51" s="144">
        <v>2</v>
      </c>
      <c r="H51" s="144">
        <v>22</v>
      </c>
      <c r="I51" s="145">
        <v>111</v>
      </c>
      <c r="J51" s="146">
        <v>12</v>
      </c>
      <c r="K51" s="145">
        <v>136</v>
      </c>
      <c r="L51" s="146">
        <v>15</v>
      </c>
      <c r="M51" s="145">
        <v>215</v>
      </c>
      <c r="N51" s="146">
        <v>33</v>
      </c>
      <c r="O51" s="145">
        <v>462</v>
      </c>
      <c r="P51" s="146">
        <v>60</v>
      </c>
      <c r="Q51" s="147">
        <f t="shared" si="7"/>
        <v>30</v>
      </c>
      <c r="R51" s="148">
        <v>7.7</v>
      </c>
      <c r="S51" s="145">
        <v>357</v>
      </c>
      <c r="T51" s="149">
        <f t="shared" si="9"/>
        <v>0.29411764705882354</v>
      </c>
      <c r="U51" s="145">
        <v>85979</v>
      </c>
      <c r="V51" s="146">
        <v>12199</v>
      </c>
      <c r="W51" s="151">
        <v>7.0480367243216655</v>
      </c>
      <c r="X51" s="45"/>
    </row>
    <row r="52" spans="1:24" s="20" customFormat="1" ht="15" customHeight="1">
      <c r="A52" s="54">
        <v>48</v>
      </c>
      <c r="B52" s="150" t="s">
        <v>118</v>
      </c>
      <c r="C52" s="143">
        <v>39766</v>
      </c>
      <c r="D52" s="142" t="s">
        <v>33</v>
      </c>
      <c r="E52" s="173" t="s">
        <v>119</v>
      </c>
      <c r="F52" s="174">
        <v>24</v>
      </c>
      <c r="G52" s="144">
        <v>1</v>
      </c>
      <c r="H52" s="144">
        <v>25</v>
      </c>
      <c r="I52" s="145">
        <v>94</v>
      </c>
      <c r="J52" s="146">
        <v>12</v>
      </c>
      <c r="K52" s="145">
        <v>168</v>
      </c>
      <c r="L52" s="146">
        <v>19</v>
      </c>
      <c r="M52" s="145">
        <v>162</v>
      </c>
      <c r="N52" s="146">
        <v>18</v>
      </c>
      <c r="O52" s="145">
        <f>SUM(I52+K52+M52)</f>
        <v>424</v>
      </c>
      <c r="P52" s="146">
        <f>SUM(J52+L52+N52)</f>
        <v>49</v>
      </c>
      <c r="Q52" s="147">
        <f t="shared" si="7"/>
        <v>49</v>
      </c>
      <c r="R52" s="148">
        <f>+O52/P52</f>
        <v>8.653061224489797</v>
      </c>
      <c r="S52" s="145">
        <v>550</v>
      </c>
      <c r="T52" s="149">
        <f t="shared" si="9"/>
        <v>-0.2290909090909091</v>
      </c>
      <c r="U52" s="145">
        <v>296215</v>
      </c>
      <c r="V52" s="146">
        <v>56555</v>
      </c>
      <c r="W52" s="151">
        <f>U52/V52</f>
        <v>5.237644770577314</v>
      </c>
      <c r="X52" s="45"/>
    </row>
    <row r="53" spans="1:24" s="20" customFormat="1" ht="15" customHeight="1">
      <c r="A53" s="54">
        <v>49</v>
      </c>
      <c r="B53" s="150" t="s">
        <v>51</v>
      </c>
      <c r="C53" s="143">
        <v>39906</v>
      </c>
      <c r="D53" s="142" t="s">
        <v>26</v>
      </c>
      <c r="E53" s="173" t="s">
        <v>52</v>
      </c>
      <c r="F53" s="174">
        <v>25</v>
      </c>
      <c r="G53" s="144">
        <v>3</v>
      </c>
      <c r="H53" s="144">
        <v>8</v>
      </c>
      <c r="I53" s="145">
        <v>97</v>
      </c>
      <c r="J53" s="146">
        <v>15</v>
      </c>
      <c r="K53" s="145">
        <v>183</v>
      </c>
      <c r="L53" s="146">
        <v>27</v>
      </c>
      <c r="M53" s="145">
        <v>137</v>
      </c>
      <c r="N53" s="146">
        <v>25</v>
      </c>
      <c r="O53" s="145">
        <f>+I53+K53+M53</f>
        <v>417</v>
      </c>
      <c r="P53" s="146">
        <f>+J53+L53+N53</f>
        <v>67</v>
      </c>
      <c r="Q53" s="147">
        <f t="shared" si="7"/>
        <v>22.333333333333332</v>
      </c>
      <c r="R53" s="148">
        <f>IF(O53&lt;&gt;0,O53/P53,"")</f>
        <v>6.223880597014926</v>
      </c>
      <c r="S53" s="145">
        <v>610</v>
      </c>
      <c r="T53" s="149">
        <f t="shared" si="9"/>
        <v>-0.3163934426229508</v>
      </c>
      <c r="U53" s="145">
        <v>190094</v>
      </c>
      <c r="V53" s="146">
        <v>24206</v>
      </c>
      <c r="W53" s="151">
        <f>U53/V53</f>
        <v>7.85317689828968</v>
      </c>
      <c r="X53" s="45"/>
    </row>
    <row r="54" spans="1:24" s="20" customFormat="1" ht="15" customHeight="1">
      <c r="A54" s="54">
        <v>50</v>
      </c>
      <c r="B54" s="150" t="s">
        <v>30</v>
      </c>
      <c r="C54" s="143">
        <v>39808</v>
      </c>
      <c r="D54" s="142" t="s">
        <v>2</v>
      </c>
      <c r="E54" s="173" t="s">
        <v>29</v>
      </c>
      <c r="F54" s="174">
        <v>112</v>
      </c>
      <c r="G54" s="144">
        <v>3</v>
      </c>
      <c r="H54" s="144">
        <v>22</v>
      </c>
      <c r="I54" s="145">
        <v>162</v>
      </c>
      <c r="J54" s="146">
        <v>27</v>
      </c>
      <c r="K54" s="145">
        <v>103</v>
      </c>
      <c r="L54" s="146">
        <v>17</v>
      </c>
      <c r="M54" s="145">
        <v>108</v>
      </c>
      <c r="N54" s="146">
        <v>19</v>
      </c>
      <c r="O54" s="145">
        <f>+M54+K54+I54</f>
        <v>373</v>
      </c>
      <c r="P54" s="146">
        <f>+N54+L54+J54</f>
        <v>63</v>
      </c>
      <c r="Q54" s="147">
        <f t="shared" si="7"/>
        <v>21</v>
      </c>
      <c r="R54" s="148">
        <f>+O54/P54</f>
        <v>5.920634920634921</v>
      </c>
      <c r="S54" s="145">
        <v>244</v>
      </c>
      <c r="T54" s="149">
        <f t="shared" si="9"/>
        <v>0.5286885245901639</v>
      </c>
      <c r="U54" s="145">
        <v>2061665</v>
      </c>
      <c r="V54" s="146">
        <v>216009</v>
      </c>
      <c r="W54" s="151">
        <f>U54/V54</f>
        <v>9.544347689216654</v>
      </c>
      <c r="X54" s="45"/>
    </row>
    <row r="55" spans="1:24" s="20" customFormat="1" ht="15" customHeight="1">
      <c r="A55" s="54">
        <v>51</v>
      </c>
      <c r="B55" s="150" t="s">
        <v>50</v>
      </c>
      <c r="C55" s="143">
        <v>39906</v>
      </c>
      <c r="D55" s="142" t="s">
        <v>27</v>
      </c>
      <c r="E55" s="173" t="s">
        <v>28</v>
      </c>
      <c r="F55" s="174">
        <v>73</v>
      </c>
      <c r="G55" s="144">
        <v>3</v>
      </c>
      <c r="H55" s="144">
        <v>8</v>
      </c>
      <c r="I55" s="145">
        <v>70.5</v>
      </c>
      <c r="J55" s="146">
        <v>12</v>
      </c>
      <c r="K55" s="145">
        <v>115</v>
      </c>
      <c r="L55" s="146">
        <v>20</v>
      </c>
      <c r="M55" s="145">
        <v>112</v>
      </c>
      <c r="N55" s="146">
        <v>19</v>
      </c>
      <c r="O55" s="145">
        <f aca="true" t="shared" si="11" ref="O55:P62">I55+K55+M55</f>
        <v>297.5</v>
      </c>
      <c r="P55" s="146">
        <f t="shared" si="11"/>
        <v>51</v>
      </c>
      <c r="Q55" s="147">
        <f t="shared" si="7"/>
        <v>17</v>
      </c>
      <c r="R55" s="148">
        <f>+O55/P55</f>
        <v>5.833333333333333</v>
      </c>
      <c r="S55" s="145">
        <v>441</v>
      </c>
      <c r="T55" s="149">
        <f t="shared" si="9"/>
        <v>-0.3253968253968254</v>
      </c>
      <c r="U55" s="145">
        <v>500596.75</v>
      </c>
      <c r="V55" s="146">
        <v>54028</v>
      </c>
      <c r="W55" s="151">
        <f>U55/V55</f>
        <v>9.265505848819132</v>
      </c>
      <c r="X55" s="45"/>
    </row>
    <row r="56" spans="1:24" s="20" customFormat="1" ht="15" customHeight="1">
      <c r="A56" s="54">
        <v>52</v>
      </c>
      <c r="B56" s="150" t="s">
        <v>104</v>
      </c>
      <c r="C56" s="143">
        <v>39941</v>
      </c>
      <c r="D56" s="142" t="s">
        <v>94</v>
      </c>
      <c r="E56" s="173" t="s">
        <v>105</v>
      </c>
      <c r="F56" s="174">
        <v>10</v>
      </c>
      <c r="G56" s="144">
        <v>2</v>
      </c>
      <c r="H56" s="144">
        <v>3</v>
      </c>
      <c r="I56" s="145">
        <v>78</v>
      </c>
      <c r="J56" s="146">
        <v>12</v>
      </c>
      <c r="K56" s="145">
        <v>85</v>
      </c>
      <c r="L56" s="146">
        <v>12</v>
      </c>
      <c r="M56" s="145">
        <v>100</v>
      </c>
      <c r="N56" s="146">
        <v>13</v>
      </c>
      <c r="O56" s="145">
        <f t="shared" si="11"/>
        <v>263</v>
      </c>
      <c r="P56" s="146">
        <f t="shared" si="11"/>
        <v>37</v>
      </c>
      <c r="Q56" s="147">
        <f t="shared" si="7"/>
        <v>18.5</v>
      </c>
      <c r="R56" s="148">
        <f>IF(O56&lt;&gt;0,O56/P56,"")</f>
        <v>7.108108108108108</v>
      </c>
      <c r="S56" s="145">
        <v>812.5</v>
      </c>
      <c r="T56" s="149">
        <f t="shared" si="9"/>
        <v>-0.6763076923076923</v>
      </c>
      <c r="U56" s="145">
        <v>9888.5</v>
      </c>
      <c r="V56" s="146">
        <v>1316</v>
      </c>
      <c r="W56" s="151">
        <f>IF(U56&lt;&gt;0,U56/V56,"")</f>
        <v>7.5140577507598785</v>
      </c>
      <c r="X56" s="45"/>
    </row>
    <row r="57" spans="1:24" s="20" customFormat="1" ht="15" customHeight="1">
      <c r="A57" s="2">
        <v>53</v>
      </c>
      <c r="B57" s="150" t="s">
        <v>63</v>
      </c>
      <c r="C57" s="143">
        <v>39920</v>
      </c>
      <c r="D57" s="142" t="s">
        <v>27</v>
      </c>
      <c r="E57" s="173" t="s">
        <v>19</v>
      </c>
      <c r="F57" s="174">
        <v>133</v>
      </c>
      <c r="G57" s="144">
        <v>3</v>
      </c>
      <c r="H57" s="144">
        <v>6</v>
      </c>
      <c r="I57" s="145">
        <v>41</v>
      </c>
      <c r="J57" s="146">
        <v>16</v>
      </c>
      <c r="K57" s="145">
        <v>121</v>
      </c>
      <c r="L57" s="146">
        <v>31</v>
      </c>
      <c r="M57" s="145">
        <v>90.5</v>
      </c>
      <c r="N57" s="146">
        <v>30</v>
      </c>
      <c r="O57" s="145">
        <f t="shared" si="11"/>
        <v>252.5</v>
      </c>
      <c r="P57" s="146">
        <f t="shared" si="11"/>
        <v>77</v>
      </c>
      <c r="Q57" s="147">
        <f t="shared" si="7"/>
        <v>25.666666666666668</v>
      </c>
      <c r="R57" s="148">
        <f>+O57/P57</f>
        <v>3.279220779220779</v>
      </c>
      <c r="S57" s="145">
        <v>523</v>
      </c>
      <c r="T57" s="149">
        <f t="shared" si="9"/>
        <v>-0.517208413001912</v>
      </c>
      <c r="U57" s="145">
        <v>1026726.5</v>
      </c>
      <c r="V57" s="146">
        <v>127643</v>
      </c>
      <c r="W57" s="151">
        <f>U57/V57</f>
        <v>8.043735261628134</v>
      </c>
      <c r="X57" s="45"/>
    </row>
    <row r="58" spans="1:24" s="20" customFormat="1" ht="15" customHeight="1">
      <c r="A58" s="2">
        <v>54</v>
      </c>
      <c r="B58" s="150" t="s">
        <v>32</v>
      </c>
      <c r="C58" s="143">
        <v>39829</v>
      </c>
      <c r="D58" s="142" t="s">
        <v>27</v>
      </c>
      <c r="E58" s="173" t="s">
        <v>19</v>
      </c>
      <c r="F58" s="174">
        <v>80</v>
      </c>
      <c r="G58" s="144">
        <v>2</v>
      </c>
      <c r="H58" s="144">
        <v>19</v>
      </c>
      <c r="I58" s="145">
        <v>54</v>
      </c>
      <c r="J58" s="146">
        <v>9</v>
      </c>
      <c r="K58" s="145">
        <v>61</v>
      </c>
      <c r="L58" s="146">
        <v>10</v>
      </c>
      <c r="M58" s="145">
        <v>67</v>
      </c>
      <c r="N58" s="146">
        <v>11</v>
      </c>
      <c r="O58" s="145">
        <f t="shared" si="11"/>
        <v>182</v>
      </c>
      <c r="P58" s="146">
        <f t="shared" si="11"/>
        <v>30</v>
      </c>
      <c r="Q58" s="147">
        <f t="shared" si="7"/>
        <v>15</v>
      </c>
      <c r="R58" s="148">
        <f>+O58/P58</f>
        <v>6.066666666666666</v>
      </c>
      <c r="S58" s="145">
        <v>445</v>
      </c>
      <c r="T58" s="149">
        <f t="shared" si="9"/>
        <v>-0.5910112359550562</v>
      </c>
      <c r="U58" s="145">
        <v>2383653</v>
      </c>
      <c r="V58" s="146">
        <v>284577</v>
      </c>
      <c r="W58" s="151">
        <f>U58/V58</f>
        <v>8.376126672218767</v>
      </c>
      <c r="X58" s="45"/>
    </row>
    <row r="59" spans="1:24" s="20" customFormat="1" ht="15" customHeight="1" thickBot="1">
      <c r="A59" s="154">
        <v>55</v>
      </c>
      <c r="B59" s="150" t="s">
        <v>103</v>
      </c>
      <c r="C59" s="143">
        <v>39941</v>
      </c>
      <c r="D59" s="142" t="s">
        <v>27</v>
      </c>
      <c r="E59" s="173" t="s">
        <v>56</v>
      </c>
      <c r="F59" s="174">
        <v>25</v>
      </c>
      <c r="G59" s="144">
        <v>2</v>
      </c>
      <c r="H59" s="144">
        <v>3</v>
      </c>
      <c r="I59" s="145">
        <v>39</v>
      </c>
      <c r="J59" s="146">
        <v>5</v>
      </c>
      <c r="K59" s="145">
        <v>46</v>
      </c>
      <c r="L59" s="146">
        <v>6</v>
      </c>
      <c r="M59" s="145">
        <v>80</v>
      </c>
      <c r="N59" s="146">
        <v>8</v>
      </c>
      <c r="O59" s="145">
        <f t="shared" si="11"/>
        <v>165</v>
      </c>
      <c r="P59" s="146">
        <f t="shared" si="11"/>
        <v>19</v>
      </c>
      <c r="Q59" s="147">
        <f t="shared" si="7"/>
        <v>9.5</v>
      </c>
      <c r="R59" s="148">
        <f>+O59/P59</f>
        <v>8.68421052631579</v>
      </c>
      <c r="S59" s="145">
        <v>135</v>
      </c>
      <c r="T59" s="149">
        <f t="shared" si="9"/>
        <v>0.2222222222222222</v>
      </c>
      <c r="U59" s="145">
        <v>11778</v>
      </c>
      <c r="V59" s="146">
        <v>1116</v>
      </c>
      <c r="W59" s="151">
        <f>U59/V59</f>
        <v>10.553763440860216</v>
      </c>
      <c r="X59" s="45"/>
    </row>
    <row r="60" spans="1:24" s="20" customFormat="1" ht="15" customHeight="1">
      <c r="A60" s="54">
        <v>56</v>
      </c>
      <c r="B60" s="150" t="s">
        <v>69</v>
      </c>
      <c r="C60" s="143">
        <v>39913</v>
      </c>
      <c r="D60" s="142" t="s">
        <v>27</v>
      </c>
      <c r="E60" s="173" t="s">
        <v>62</v>
      </c>
      <c r="F60" s="174">
        <v>8</v>
      </c>
      <c r="G60" s="144">
        <v>4</v>
      </c>
      <c r="H60" s="144">
        <v>7</v>
      </c>
      <c r="I60" s="145">
        <v>53</v>
      </c>
      <c r="J60" s="146">
        <v>6</v>
      </c>
      <c r="K60" s="145">
        <v>87</v>
      </c>
      <c r="L60" s="146">
        <v>17</v>
      </c>
      <c r="M60" s="145">
        <v>20</v>
      </c>
      <c r="N60" s="146">
        <v>2</v>
      </c>
      <c r="O60" s="145">
        <f t="shared" si="11"/>
        <v>160</v>
      </c>
      <c r="P60" s="146">
        <f t="shared" si="11"/>
        <v>25</v>
      </c>
      <c r="Q60" s="147">
        <f t="shared" si="7"/>
        <v>6.25</v>
      </c>
      <c r="R60" s="148">
        <f>+O60/P60</f>
        <v>6.4</v>
      </c>
      <c r="S60" s="145">
        <v>272</v>
      </c>
      <c r="T60" s="149">
        <f t="shared" si="9"/>
        <v>-0.4117647058823529</v>
      </c>
      <c r="U60" s="145">
        <v>50275</v>
      </c>
      <c r="V60" s="146">
        <v>6073</v>
      </c>
      <c r="W60" s="151">
        <f>U60/V60</f>
        <v>8.278445578791372</v>
      </c>
      <c r="X60" s="45"/>
    </row>
    <row r="61" spans="1:24" s="20" customFormat="1" ht="15" customHeight="1">
      <c r="A61" s="54">
        <v>57</v>
      </c>
      <c r="B61" s="150" t="s">
        <v>47</v>
      </c>
      <c r="C61" s="143">
        <v>39899</v>
      </c>
      <c r="D61" s="142" t="s">
        <v>27</v>
      </c>
      <c r="E61" s="173" t="s">
        <v>48</v>
      </c>
      <c r="F61" s="174">
        <v>16</v>
      </c>
      <c r="G61" s="144">
        <v>2</v>
      </c>
      <c r="H61" s="144">
        <v>9</v>
      </c>
      <c r="I61" s="145">
        <v>72</v>
      </c>
      <c r="J61" s="146">
        <v>11</v>
      </c>
      <c r="K61" s="145">
        <v>36</v>
      </c>
      <c r="L61" s="146">
        <v>6</v>
      </c>
      <c r="M61" s="145">
        <v>30</v>
      </c>
      <c r="N61" s="146">
        <v>5</v>
      </c>
      <c r="O61" s="145">
        <f t="shared" si="11"/>
        <v>138</v>
      </c>
      <c r="P61" s="146">
        <f t="shared" si="11"/>
        <v>22</v>
      </c>
      <c r="Q61" s="147">
        <f t="shared" si="7"/>
        <v>11</v>
      </c>
      <c r="R61" s="148">
        <f>+O61/P61</f>
        <v>6.2727272727272725</v>
      </c>
      <c r="S61" s="145">
        <v>1128</v>
      </c>
      <c r="T61" s="149">
        <f t="shared" si="9"/>
        <v>-0.8776595744680851</v>
      </c>
      <c r="U61" s="145">
        <v>65574</v>
      </c>
      <c r="V61" s="146">
        <v>8608</v>
      </c>
      <c r="W61" s="151">
        <f>U61/V61</f>
        <v>7.617797397769516</v>
      </c>
      <c r="X61" s="45"/>
    </row>
    <row r="62" spans="1:24" s="20" customFormat="1" ht="15" customHeight="1">
      <c r="A62" s="54">
        <v>58</v>
      </c>
      <c r="B62" s="150" t="s">
        <v>109</v>
      </c>
      <c r="C62" s="143">
        <v>39927</v>
      </c>
      <c r="D62" s="142" t="s">
        <v>94</v>
      </c>
      <c r="E62" s="173" t="s">
        <v>105</v>
      </c>
      <c r="F62" s="174">
        <v>10</v>
      </c>
      <c r="G62" s="144">
        <v>3</v>
      </c>
      <c r="H62" s="144">
        <v>5</v>
      </c>
      <c r="I62" s="145">
        <v>24</v>
      </c>
      <c r="J62" s="146">
        <v>6</v>
      </c>
      <c r="K62" s="145">
        <v>28</v>
      </c>
      <c r="L62" s="146">
        <v>7</v>
      </c>
      <c r="M62" s="145">
        <v>82</v>
      </c>
      <c r="N62" s="146">
        <v>16</v>
      </c>
      <c r="O62" s="145">
        <f t="shared" si="11"/>
        <v>134</v>
      </c>
      <c r="P62" s="146">
        <f t="shared" si="11"/>
        <v>29</v>
      </c>
      <c r="Q62" s="147">
        <f t="shared" si="7"/>
        <v>9.666666666666666</v>
      </c>
      <c r="R62" s="148">
        <f>IF(O62&lt;&gt;0,O62/P62,"")</f>
        <v>4.620689655172414</v>
      </c>
      <c r="S62" s="145">
        <v>254</v>
      </c>
      <c r="T62" s="149">
        <f t="shared" si="9"/>
        <v>-0.47244094488188976</v>
      </c>
      <c r="U62" s="145">
        <v>14992.5</v>
      </c>
      <c r="V62" s="146">
        <v>2060</v>
      </c>
      <c r="W62" s="151">
        <f>IF(U62&lt;&gt;0,U62/V62,"")</f>
        <v>7.277912621359223</v>
      </c>
      <c r="X62" s="45"/>
    </row>
    <row r="63" spans="1:24" s="20" customFormat="1" ht="15" customHeight="1">
      <c r="A63" s="54">
        <v>59</v>
      </c>
      <c r="B63" s="150" t="s">
        <v>140</v>
      </c>
      <c r="C63" s="143">
        <v>39843</v>
      </c>
      <c r="D63" s="142" t="s">
        <v>26</v>
      </c>
      <c r="E63" s="173" t="s">
        <v>19</v>
      </c>
      <c r="F63" s="174">
        <v>39</v>
      </c>
      <c r="G63" s="144">
        <v>1</v>
      </c>
      <c r="H63" s="144">
        <v>10</v>
      </c>
      <c r="I63" s="145">
        <v>0</v>
      </c>
      <c r="J63" s="146">
        <v>0</v>
      </c>
      <c r="K63" s="145">
        <v>112</v>
      </c>
      <c r="L63" s="146">
        <v>15</v>
      </c>
      <c r="M63" s="145">
        <v>16</v>
      </c>
      <c r="N63" s="146">
        <v>2</v>
      </c>
      <c r="O63" s="145">
        <f>+I63+K63+M63</f>
        <v>128</v>
      </c>
      <c r="P63" s="146">
        <f>+J63+L63+N63</f>
        <v>17</v>
      </c>
      <c r="Q63" s="147">
        <f t="shared" si="7"/>
        <v>17</v>
      </c>
      <c r="R63" s="148">
        <f>IF(O63&lt;&gt;0,O63/P63,"")</f>
        <v>7.529411764705882</v>
      </c>
      <c r="S63" s="145">
        <v>112</v>
      </c>
      <c r="T63" s="149">
        <f t="shared" si="9"/>
        <v>0.14285714285714285</v>
      </c>
      <c r="U63" s="145">
        <v>326043</v>
      </c>
      <c r="V63" s="146">
        <v>33071</v>
      </c>
      <c r="W63" s="151">
        <f aca="true" t="shared" si="12" ref="W63:W69">U63/V63</f>
        <v>9.858879380726316</v>
      </c>
      <c r="X63" s="45"/>
    </row>
    <row r="64" spans="1:24" s="20" customFormat="1" ht="15" customHeight="1">
      <c r="A64" s="54">
        <v>60</v>
      </c>
      <c r="B64" s="150" t="s">
        <v>53</v>
      </c>
      <c r="C64" s="143">
        <v>39906</v>
      </c>
      <c r="D64" s="142" t="s">
        <v>2</v>
      </c>
      <c r="E64" s="173" t="s">
        <v>54</v>
      </c>
      <c r="F64" s="174">
        <v>51</v>
      </c>
      <c r="G64" s="144">
        <v>1</v>
      </c>
      <c r="H64" s="144">
        <v>7</v>
      </c>
      <c r="I64" s="145">
        <v>20</v>
      </c>
      <c r="J64" s="146">
        <v>2</v>
      </c>
      <c r="K64" s="145">
        <v>30</v>
      </c>
      <c r="L64" s="146">
        <v>3</v>
      </c>
      <c r="M64" s="145">
        <v>40</v>
      </c>
      <c r="N64" s="146">
        <v>4</v>
      </c>
      <c r="O64" s="145">
        <f>+M64+K64+I64</f>
        <v>90</v>
      </c>
      <c r="P64" s="146">
        <f>+N64+L64+J64</f>
        <v>9</v>
      </c>
      <c r="Q64" s="147">
        <f t="shared" si="7"/>
        <v>9</v>
      </c>
      <c r="R64" s="148">
        <f>+O64/P64</f>
        <v>10</v>
      </c>
      <c r="S64" s="145">
        <v>50</v>
      </c>
      <c r="T64" s="149">
        <f t="shared" si="9"/>
        <v>0.8</v>
      </c>
      <c r="U64" s="145">
        <v>84507</v>
      </c>
      <c r="V64" s="146">
        <v>11256</v>
      </c>
      <c r="W64" s="151">
        <f t="shared" si="12"/>
        <v>7.50772921108742</v>
      </c>
      <c r="X64" s="45"/>
    </row>
    <row r="65" spans="1:24" s="20" customFormat="1" ht="15" customHeight="1">
      <c r="A65" s="2">
        <v>61</v>
      </c>
      <c r="B65" s="150" t="s">
        <v>120</v>
      </c>
      <c r="C65" s="143">
        <v>39843</v>
      </c>
      <c r="D65" s="142" t="s">
        <v>33</v>
      </c>
      <c r="E65" s="173" t="s">
        <v>81</v>
      </c>
      <c r="F65" s="174">
        <v>50</v>
      </c>
      <c r="G65" s="144">
        <v>1</v>
      </c>
      <c r="H65" s="144">
        <v>15</v>
      </c>
      <c r="I65" s="145">
        <v>15</v>
      </c>
      <c r="J65" s="146">
        <v>6</v>
      </c>
      <c r="K65" s="145">
        <v>48.5</v>
      </c>
      <c r="L65" s="146">
        <v>17</v>
      </c>
      <c r="M65" s="145">
        <v>25.5</v>
      </c>
      <c r="N65" s="146">
        <v>9</v>
      </c>
      <c r="O65" s="145">
        <f>SUM(I65+K65+M65)</f>
        <v>89</v>
      </c>
      <c r="P65" s="146">
        <f>SUM(J65+L65+N65)</f>
        <v>32</v>
      </c>
      <c r="Q65" s="147">
        <f t="shared" si="7"/>
        <v>32</v>
      </c>
      <c r="R65" s="148">
        <f>+O65/P65</f>
        <v>2.78125</v>
      </c>
      <c r="S65" s="145">
        <v>291</v>
      </c>
      <c r="T65" s="149">
        <f t="shared" si="9"/>
        <v>-0.6941580756013745</v>
      </c>
      <c r="U65" s="145">
        <v>255205</v>
      </c>
      <c r="V65" s="146">
        <v>32500</v>
      </c>
      <c r="W65" s="151">
        <f t="shared" si="12"/>
        <v>7.852461538461538</v>
      </c>
      <c r="X65" s="45"/>
    </row>
    <row r="66" spans="1:24" s="20" customFormat="1" ht="15" customHeight="1">
      <c r="A66" s="2">
        <v>62</v>
      </c>
      <c r="B66" s="150" t="s">
        <v>38</v>
      </c>
      <c r="C66" s="143">
        <v>39885</v>
      </c>
      <c r="D66" s="142" t="s">
        <v>2</v>
      </c>
      <c r="E66" s="173" t="s">
        <v>11</v>
      </c>
      <c r="F66" s="174">
        <v>51</v>
      </c>
      <c r="G66" s="144">
        <v>2</v>
      </c>
      <c r="H66" s="144">
        <v>10</v>
      </c>
      <c r="I66" s="145">
        <v>0</v>
      </c>
      <c r="J66" s="146">
        <v>0</v>
      </c>
      <c r="K66" s="145">
        <v>36</v>
      </c>
      <c r="L66" s="146">
        <v>5</v>
      </c>
      <c r="M66" s="145">
        <v>53</v>
      </c>
      <c r="N66" s="146">
        <v>7</v>
      </c>
      <c r="O66" s="145">
        <f>+M66+K66+I66</f>
        <v>89</v>
      </c>
      <c r="P66" s="146">
        <f>+N66+L66+J66</f>
        <v>12</v>
      </c>
      <c r="Q66" s="147">
        <f t="shared" si="7"/>
        <v>6</v>
      </c>
      <c r="R66" s="148">
        <f>+O66/P66</f>
        <v>7.416666666666667</v>
      </c>
      <c r="S66" s="145">
        <v>130</v>
      </c>
      <c r="T66" s="149">
        <f t="shared" si="9"/>
        <v>-0.3153846153846154</v>
      </c>
      <c r="U66" s="145">
        <v>547409</v>
      </c>
      <c r="V66" s="146">
        <v>63455</v>
      </c>
      <c r="W66" s="151">
        <f t="shared" si="12"/>
        <v>8.626727602237807</v>
      </c>
      <c r="X66" s="45"/>
    </row>
    <row r="67" spans="1:24" s="20" customFormat="1" ht="15" customHeight="1" thickBot="1">
      <c r="A67" s="154">
        <v>63</v>
      </c>
      <c r="B67" s="150" t="s">
        <v>44</v>
      </c>
      <c r="C67" s="143">
        <v>39899</v>
      </c>
      <c r="D67" s="142" t="s">
        <v>26</v>
      </c>
      <c r="E67" s="173" t="s">
        <v>37</v>
      </c>
      <c r="F67" s="174">
        <v>62</v>
      </c>
      <c r="G67" s="144">
        <v>1</v>
      </c>
      <c r="H67" s="144">
        <v>9</v>
      </c>
      <c r="I67" s="145">
        <v>39</v>
      </c>
      <c r="J67" s="146">
        <v>13</v>
      </c>
      <c r="K67" s="145">
        <v>48</v>
      </c>
      <c r="L67" s="146">
        <v>16</v>
      </c>
      <c r="M67" s="145">
        <v>0</v>
      </c>
      <c r="N67" s="146">
        <v>0</v>
      </c>
      <c r="O67" s="145">
        <f>+I67+K67+M67</f>
        <v>87</v>
      </c>
      <c r="P67" s="146">
        <f>+J67+L67+N67</f>
        <v>29</v>
      </c>
      <c r="Q67" s="147">
        <f t="shared" si="7"/>
        <v>29</v>
      </c>
      <c r="R67" s="148">
        <f>IF(O67&lt;&gt;0,O67/P67,"")</f>
        <v>3</v>
      </c>
      <c r="S67" s="145">
        <v>616</v>
      </c>
      <c r="T67" s="149">
        <f t="shared" si="9"/>
        <v>-0.8587662337662337</v>
      </c>
      <c r="U67" s="145">
        <v>597850</v>
      </c>
      <c r="V67" s="146">
        <v>72515</v>
      </c>
      <c r="W67" s="151">
        <f t="shared" si="12"/>
        <v>8.244501137695648</v>
      </c>
      <c r="X67" s="45"/>
    </row>
    <row r="68" spans="1:24" s="20" customFormat="1" ht="15" customHeight="1">
      <c r="A68" s="54">
        <v>64</v>
      </c>
      <c r="B68" s="150" t="s">
        <v>82</v>
      </c>
      <c r="C68" s="143">
        <v>39878</v>
      </c>
      <c r="D68" s="142" t="s">
        <v>83</v>
      </c>
      <c r="E68" s="173" t="s">
        <v>84</v>
      </c>
      <c r="F68" s="174">
        <v>10</v>
      </c>
      <c r="G68" s="144">
        <v>1</v>
      </c>
      <c r="H68" s="144">
        <v>12</v>
      </c>
      <c r="I68" s="145">
        <v>24</v>
      </c>
      <c r="J68" s="146">
        <v>4</v>
      </c>
      <c r="K68" s="145">
        <v>6</v>
      </c>
      <c r="L68" s="146">
        <v>1</v>
      </c>
      <c r="M68" s="145">
        <v>6</v>
      </c>
      <c r="N68" s="146">
        <v>1</v>
      </c>
      <c r="O68" s="145">
        <f>+I68+K68+M68</f>
        <v>36</v>
      </c>
      <c r="P68" s="146">
        <f>+J68+L68+N68</f>
        <v>6</v>
      </c>
      <c r="Q68" s="147">
        <f t="shared" si="7"/>
        <v>6</v>
      </c>
      <c r="R68" s="148">
        <f>+O68/P68</f>
        <v>6</v>
      </c>
      <c r="S68" s="145">
        <v>41</v>
      </c>
      <c r="T68" s="149">
        <f t="shared" si="9"/>
        <v>-0.12195121951219512</v>
      </c>
      <c r="U68" s="145">
        <v>25648.5</v>
      </c>
      <c r="V68" s="146">
        <v>2667</v>
      </c>
      <c r="W68" s="151">
        <f t="shared" si="12"/>
        <v>9.616985376827897</v>
      </c>
      <c r="X68" s="45"/>
    </row>
    <row r="69" spans="1:24" s="20" customFormat="1" ht="15" customHeight="1" thickBot="1">
      <c r="A69" s="54">
        <v>65</v>
      </c>
      <c r="B69" s="157" t="s">
        <v>41</v>
      </c>
      <c r="C69" s="158">
        <v>39892</v>
      </c>
      <c r="D69" s="159" t="s">
        <v>2</v>
      </c>
      <c r="E69" s="175" t="s">
        <v>29</v>
      </c>
      <c r="F69" s="188">
        <v>70</v>
      </c>
      <c r="G69" s="160">
        <v>1</v>
      </c>
      <c r="H69" s="160">
        <v>10</v>
      </c>
      <c r="I69" s="161">
        <v>0</v>
      </c>
      <c r="J69" s="152">
        <v>0</v>
      </c>
      <c r="K69" s="161">
        <v>15</v>
      </c>
      <c r="L69" s="152">
        <v>3</v>
      </c>
      <c r="M69" s="161">
        <v>0</v>
      </c>
      <c r="N69" s="152">
        <v>0</v>
      </c>
      <c r="O69" s="161">
        <f>+M69+K69+I69</f>
        <v>15</v>
      </c>
      <c r="P69" s="152">
        <f>+N69+L69+J69</f>
        <v>3</v>
      </c>
      <c r="Q69" s="155">
        <f>IF(O69&lt;&gt;0,P69/G69,"")</f>
        <v>3</v>
      </c>
      <c r="R69" s="156">
        <f>+O69/P69</f>
        <v>5</v>
      </c>
      <c r="S69" s="161">
        <v>226</v>
      </c>
      <c r="T69" s="153">
        <f>IF(S69&lt;&gt;0,-(S69-O69)/S69,"")</f>
        <v>-0.9336283185840708</v>
      </c>
      <c r="U69" s="161">
        <v>471201</v>
      </c>
      <c r="V69" s="152">
        <v>57635</v>
      </c>
      <c r="W69" s="162">
        <f t="shared" si="12"/>
        <v>8.17560510106706</v>
      </c>
      <c r="X69" s="45"/>
    </row>
    <row r="70" spans="1:28" s="23" customFormat="1" ht="15">
      <c r="A70" s="1"/>
      <c r="B70" s="193"/>
      <c r="C70" s="194"/>
      <c r="D70" s="194"/>
      <c r="E70" s="195"/>
      <c r="F70" s="3"/>
      <c r="G70" s="3"/>
      <c r="H70" s="4"/>
      <c r="I70" s="126"/>
      <c r="J70" s="131"/>
      <c r="K70" s="126"/>
      <c r="L70" s="131"/>
      <c r="M70" s="126"/>
      <c r="N70" s="131"/>
      <c r="O70" s="127"/>
      <c r="P70" s="137"/>
      <c r="Q70" s="131"/>
      <c r="R70" s="5"/>
      <c r="S70" s="126"/>
      <c r="T70" s="6"/>
      <c r="U70" s="126"/>
      <c r="V70" s="131"/>
      <c r="W70" s="5"/>
      <c r="AB70" s="23" t="s">
        <v>18</v>
      </c>
    </row>
    <row r="71" spans="1:24" s="27" customFormat="1" ht="18">
      <c r="A71" s="24"/>
      <c r="B71" s="25"/>
      <c r="C71" s="26"/>
      <c r="F71" s="28"/>
      <c r="G71" s="29"/>
      <c r="H71" s="30"/>
      <c r="I71" s="32"/>
      <c r="J71" s="132"/>
      <c r="K71" s="32"/>
      <c r="L71" s="132"/>
      <c r="M71" s="32"/>
      <c r="N71" s="132"/>
      <c r="O71" s="32"/>
      <c r="P71" s="132"/>
      <c r="Q71" s="132"/>
      <c r="R71" s="31"/>
      <c r="S71" s="32"/>
      <c r="T71" s="33"/>
      <c r="U71" s="32"/>
      <c r="V71" s="132"/>
      <c r="W71" s="31"/>
      <c r="X71" s="34"/>
    </row>
    <row r="72" spans="4:23" ht="18">
      <c r="D72" s="191"/>
      <c r="E72" s="192"/>
      <c r="F72" s="192"/>
      <c r="G72" s="192"/>
      <c r="S72" s="199" t="s">
        <v>0</v>
      </c>
      <c r="T72" s="199"/>
      <c r="U72" s="199"/>
      <c r="V72" s="199"/>
      <c r="W72" s="199"/>
    </row>
    <row r="73" spans="4:23" ht="18">
      <c r="D73" s="40"/>
      <c r="E73" s="41"/>
      <c r="F73" s="42"/>
      <c r="G73" s="42"/>
      <c r="S73" s="199"/>
      <c r="T73" s="199"/>
      <c r="U73" s="199"/>
      <c r="V73" s="199"/>
      <c r="W73" s="199"/>
    </row>
    <row r="74" spans="19:23" ht="18">
      <c r="S74" s="199"/>
      <c r="T74" s="199"/>
      <c r="U74" s="199"/>
      <c r="V74" s="199"/>
      <c r="W74" s="199"/>
    </row>
    <row r="75" spans="16:23" ht="18">
      <c r="P75" s="196" t="s">
        <v>25</v>
      </c>
      <c r="Q75" s="197"/>
      <c r="R75" s="197"/>
      <c r="S75" s="197"/>
      <c r="T75" s="197"/>
      <c r="U75" s="197"/>
      <c r="V75" s="197"/>
      <c r="W75" s="197"/>
    </row>
    <row r="76" spans="16:23" ht="18">
      <c r="P76" s="197"/>
      <c r="Q76" s="197"/>
      <c r="R76" s="197"/>
      <c r="S76" s="197"/>
      <c r="T76" s="197"/>
      <c r="U76" s="197"/>
      <c r="V76" s="197"/>
      <c r="W76" s="197"/>
    </row>
    <row r="77" spans="16:23" ht="18">
      <c r="P77" s="197"/>
      <c r="Q77" s="197"/>
      <c r="R77" s="197"/>
      <c r="S77" s="197"/>
      <c r="T77" s="197"/>
      <c r="U77" s="197"/>
      <c r="V77" s="197"/>
      <c r="W77" s="197"/>
    </row>
    <row r="78" spans="16:23" ht="18">
      <c r="P78" s="197"/>
      <c r="Q78" s="197"/>
      <c r="R78" s="197"/>
      <c r="S78" s="197"/>
      <c r="T78" s="197"/>
      <c r="U78" s="197"/>
      <c r="V78" s="197"/>
      <c r="W78" s="197"/>
    </row>
    <row r="79" spans="16:23" ht="18">
      <c r="P79" s="197"/>
      <c r="Q79" s="197"/>
      <c r="R79" s="197"/>
      <c r="S79" s="197"/>
      <c r="T79" s="197"/>
      <c r="U79" s="197"/>
      <c r="V79" s="197"/>
      <c r="W79" s="197"/>
    </row>
    <row r="80" spans="16:23" ht="18">
      <c r="P80" s="197"/>
      <c r="Q80" s="197"/>
      <c r="R80" s="197"/>
      <c r="S80" s="197"/>
      <c r="T80" s="197"/>
      <c r="U80" s="197"/>
      <c r="V80" s="197"/>
      <c r="W80" s="197"/>
    </row>
    <row r="81" spans="16:23" ht="18">
      <c r="P81" s="198" t="s">
        <v>12</v>
      </c>
      <c r="Q81" s="197"/>
      <c r="R81" s="197"/>
      <c r="S81" s="197"/>
      <c r="T81" s="197"/>
      <c r="U81" s="197"/>
      <c r="V81" s="197"/>
      <c r="W81" s="197"/>
    </row>
    <row r="82" spans="16:23" ht="18">
      <c r="P82" s="197"/>
      <c r="Q82" s="197"/>
      <c r="R82" s="197"/>
      <c r="S82" s="197"/>
      <c r="T82" s="197"/>
      <c r="U82" s="197"/>
      <c r="V82" s="197"/>
      <c r="W82" s="197"/>
    </row>
    <row r="83" spans="16:23" ht="18">
      <c r="P83" s="197"/>
      <c r="Q83" s="197"/>
      <c r="R83" s="197"/>
      <c r="S83" s="197"/>
      <c r="T83" s="197"/>
      <c r="U83" s="197"/>
      <c r="V83" s="197"/>
      <c r="W83" s="197"/>
    </row>
    <row r="84" spans="16:23" ht="18">
      <c r="P84" s="197"/>
      <c r="Q84" s="197"/>
      <c r="R84" s="197"/>
      <c r="S84" s="197"/>
      <c r="T84" s="197"/>
      <c r="U84" s="197"/>
      <c r="V84" s="197"/>
      <c r="W84" s="197"/>
    </row>
    <row r="85" spans="16:23" ht="18">
      <c r="P85" s="197"/>
      <c r="Q85" s="197"/>
      <c r="R85" s="197"/>
      <c r="S85" s="197"/>
      <c r="T85" s="197"/>
      <c r="U85" s="197"/>
      <c r="V85" s="197"/>
      <c r="W85" s="197"/>
    </row>
    <row r="86" spans="16:23" ht="18">
      <c r="P86" s="197"/>
      <c r="Q86" s="197"/>
      <c r="R86" s="197"/>
      <c r="S86" s="197"/>
      <c r="T86" s="197"/>
      <c r="U86" s="197"/>
      <c r="V86" s="197"/>
      <c r="W86" s="197"/>
    </row>
    <row r="87" spans="16:23" ht="18">
      <c r="P87" s="197"/>
      <c r="Q87" s="197"/>
      <c r="R87" s="197"/>
      <c r="S87" s="197"/>
      <c r="T87" s="197"/>
      <c r="U87" s="197"/>
      <c r="V87" s="197"/>
      <c r="W87" s="197"/>
    </row>
  </sheetData>
  <sheetProtection/>
  <mergeCells count="19">
    <mergeCell ref="U3:W3"/>
    <mergeCell ref="B3:B4"/>
    <mergeCell ref="C3:C4"/>
    <mergeCell ref="E3:E4"/>
    <mergeCell ref="H3:H4"/>
    <mergeCell ref="D3:D4"/>
    <mergeCell ref="M3:N3"/>
    <mergeCell ref="K3:L3"/>
    <mergeCell ref="O3:R3"/>
    <mergeCell ref="D72:G72"/>
    <mergeCell ref="B70:E70"/>
    <mergeCell ref="P75:W80"/>
    <mergeCell ref="P81:W87"/>
    <mergeCell ref="S72:W74"/>
    <mergeCell ref="A2:W2"/>
    <mergeCell ref="S3:T3"/>
    <mergeCell ref="F3:F4"/>
    <mergeCell ref="I3:J3"/>
    <mergeCell ref="G3:G4"/>
  </mergeCells>
  <printOptions/>
  <pageMargins left="0.3" right="0.13" top="1" bottom="1" header="0.5" footer="0.5"/>
  <pageSetup orientation="portrait" paperSize="9" scale="35" r:id="rId2"/>
  <ignoredErrors>
    <ignoredError sqref="X6:X7 X36:X41 X20:X27 X47:X50 X13:X17 X18" formula="1" unlockedFormula="1"/>
    <ignoredError sqref="X28:X35 X9:X12" unlockedFormula="1"/>
    <ignoredError sqref="N70:W70 O8:W62 O65:S69" formula="1"/>
  </ignoredErrors>
  <drawing r:id="rId1"/>
</worksheet>
</file>

<file path=xl/worksheets/sheet2.xml><?xml version="1.0" encoding="utf-8"?>
<worksheet xmlns="http://schemas.openxmlformats.org/spreadsheetml/2006/main" xmlns:r="http://schemas.openxmlformats.org/officeDocument/2006/relationships">
  <dimension ref="A1:AB42"/>
  <sheetViews>
    <sheetView zoomScale="120" zoomScaleNormal="120" zoomScalePageLayoutView="0" workbookViewId="0" topLeftCell="B1">
      <selection activeCell="B3" sqref="B3:B4"/>
    </sheetView>
  </sheetViews>
  <sheetFormatPr defaultColWidth="39.8515625" defaultRowHeight="12.75"/>
  <cols>
    <col min="1" max="1" width="3.8515625" style="119" bestFit="1" customWidth="1"/>
    <col min="2" max="2" width="42.7109375" style="118" customWidth="1"/>
    <col min="3" max="3" width="9.421875" style="116" customWidth="1"/>
    <col min="4" max="4" width="12.28125" style="118" customWidth="1"/>
    <col min="5" max="5" width="18.140625" style="120" hidden="1" customWidth="1"/>
    <col min="6" max="6" width="6.28125" style="116" hidden="1" customWidth="1"/>
    <col min="7" max="7" width="8.140625" style="116" customWidth="1"/>
    <col min="8" max="8" width="10.421875" style="116" customWidth="1"/>
    <col min="9" max="9" width="11.00390625" style="117" hidden="1" customWidth="1"/>
    <col min="10" max="10" width="7.421875" style="118" hidden="1" customWidth="1"/>
    <col min="11" max="11" width="11.00390625" style="117" hidden="1" customWidth="1"/>
    <col min="12" max="12" width="8.00390625" style="118" hidden="1" customWidth="1"/>
    <col min="13" max="13" width="12.140625" style="117" hidden="1" customWidth="1"/>
    <col min="14" max="14" width="8.00390625" style="118" hidden="1" customWidth="1"/>
    <col min="15" max="15" width="13.00390625" style="121" bestFit="1" customWidth="1"/>
    <col min="16" max="16" width="8.7109375" style="118" bestFit="1" customWidth="1"/>
    <col min="17" max="17" width="10.7109375" style="118" hidden="1" customWidth="1"/>
    <col min="18" max="18" width="7.7109375" style="123" hidden="1" customWidth="1"/>
    <col min="19" max="19" width="12.140625" style="124" hidden="1" customWidth="1"/>
    <col min="20" max="20" width="0.85546875" style="118" hidden="1" customWidth="1"/>
    <col min="21" max="21" width="15.421875" style="117" bestFit="1" customWidth="1"/>
    <col min="22" max="22" width="10.28125" style="125" bestFit="1" customWidth="1"/>
    <col min="23" max="23" width="7.140625" style="123" bestFit="1" customWidth="1"/>
    <col min="24" max="24" width="39.8515625" style="122" customWidth="1"/>
    <col min="25" max="27" width="39.8515625" style="118" customWidth="1"/>
    <col min="28" max="28" width="2.00390625" style="118" bestFit="1" customWidth="1"/>
    <col min="29" max="16384" width="39.8515625" style="118" customWidth="1"/>
  </cols>
  <sheetData>
    <row r="1" spans="1:15" s="67" customFormat="1" ht="99" customHeight="1">
      <c r="A1" s="55"/>
      <c r="B1" s="56"/>
      <c r="C1" s="57"/>
      <c r="D1" s="58"/>
      <c r="E1" s="58"/>
      <c r="F1" s="59"/>
      <c r="G1" s="59"/>
      <c r="H1" s="59"/>
      <c r="I1" s="60"/>
      <c r="J1" s="61"/>
      <c r="K1" s="62"/>
      <c r="L1" s="63"/>
      <c r="M1" s="64"/>
      <c r="N1" s="65"/>
      <c r="O1" s="66"/>
    </row>
    <row r="2" spans="1:23" s="68" customFormat="1" ht="27.75" thickBot="1">
      <c r="A2" s="212" t="s">
        <v>13</v>
      </c>
      <c r="B2" s="213"/>
      <c r="C2" s="213"/>
      <c r="D2" s="213"/>
      <c r="E2" s="213"/>
      <c r="F2" s="213"/>
      <c r="G2" s="213"/>
      <c r="H2" s="213"/>
      <c r="I2" s="213"/>
      <c r="J2" s="213"/>
      <c r="K2" s="213"/>
      <c r="L2" s="213"/>
      <c r="M2" s="213"/>
      <c r="N2" s="213"/>
      <c r="O2" s="213"/>
      <c r="P2" s="213"/>
      <c r="Q2" s="213"/>
      <c r="R2" s="213"/>
      <c r="S2" s="213"/>
      <c r="T2" s="213"/>
      <c r="U2" s="213"/>
      <c r="V2" s="213"/>
      <c r="W2" s="213"/>
    </row>
    <row r="3" spans="1:23" s="70" customFormat="1" ht="16.5" customHeight="1">
      <c r="A3" s="69"/>
      <c r="B3" s="214" t="s">
        <v>14</v>
      </c>
      <c r="C3" s="216" t="s">
        <v>20</v>
      </c>
      <c r="D3" s="218" t="s">
        <v>4</v>
      </c>
      <c r="E3" s="218" t="s">
        <v>1</v>
      </c>
      <c r="F3" s="218" t="s">
        <v>21</v>
      </c>
      <c r="G3" s="218" t="s">
        <v>22</v>
      </c>
      <c r="H3" s="218" t="s">
        <v>23</v>
      </c>
      <c r="I3" s="221" t="s">
        <v>5</v>
      </c>
      <c r="J3" s="221"/>
      <c r="K3" s="221" t="s">
        <v>6</v>
      </c>
      <c r="L3" s="221"/>
      <c r="M3" s="221" t="s">
        <v>7</v>
      </c>
      <c r="N3" s="221"/>
      <c r="O3" s="222" t="s">
        <v>24</v>
      </c>
      <c r="P3" s="222"/>
      <c r="Q3" s="222"/>
      <c r="R3" s="222"/>
      <c r="S3" s="221" t="s">
        <v>3</v>
      </c>
      <c r="T3" s="221"/>
      <c r="U3" s="222" t="s">
        <v>15</v>
      </c>
      <c r="V3" s="222"/>
      <c r="W3" s="223"/>
    </row>
    <row r="4" spans="1:23" s="70" customFormat="1" ht="37.5" customHeight="1" thickBot="1">
      <c r="A4" s="71"/>
      <c r="B4" s="215"/>
      <c r="C4" s="217"/>
      <c r="D4" s="219"/>
      <c r="E4" s="219"/>
      <c r="F4" s="220"/>
      <c r="G4" s="220"/>
      <c r="H4" s="220"/>
      <c r="I4" s="72" t="s">
        <v>10</v>
      </c>
      <c r="J4" s="73" t="s">
        <v>9</v>
      </c>
      <c r="K4" s="72" t="s">
        <v>10</v>
      </c>
      <c r="L4" s="73" t="s">
        <v>9</v>
      </c>
      <c r="M4" s="72" t="s">
        <v>10</v>
      </c>
      <c r="N4" s="73" t="s">
        <v>9</v>
      </c>
      <c r="O4" s="74" t="s">
        <v>10</v>
      </c>
      <c r="P4" s="75" t="s">
        <v>9</v>
      </c>
      <c r="Q4" s="75" t="s">
        <v>16</v>
      </c>
      <c r="R4" s="76" t="s">
        <v>17</v>
      </c>
      <c r="S4" s="72" t="s">
        <v>10</v>
      </c>
      <c r="T4" s="77" t="s">
        <v>8</v>
      </c>
      <c r="U4" s="72" t="s">
        <v>10</v>
      </c>
      <c r="V4" s="73" t="s">
        <v>9</v>
      </c>
      <c r="W4" s="78" t="s">
        <v>17</v>
      </c>
    </row>
    <row r="5" spans="1:24" s="79" customFormat="1" ht="15.75" customHeight="1">
      <c r="A5" s="2">
        <v>1</v>
      </c>
      <c r="B5" s="176" t="s">
        <v>111</v>
      </c>
      <c r="C5" s="177">
        <v>39948</v>
      </c>
      <c r="D5" s="178" t="s">
        <v>26</v>
      </c>
      <c r="E5" s="179" t="s">
        <v>37</v>
      </c>
      <c r="F5" s="180">
        <v>187</v>
      </c>
      <c r="G5" s="181">
        <v>292</v>
      </c>
      <c r="H5" s="181">
        <v>2</v>
      </c>
      <c r="I5" s="182">
        <v>215945</v>
      </c>
      <c r="J5" s="183">
        <v>22340</v>
      </c>
      <c r="K5" s="182">
        <v>307992</v>
      </c>
      <c r="L5" s="183">
        <v>31520</v>
      </c>
      <c r="M5" s="182">
        <v>253023</v>
      </c>
      <c r="N5" s="183">
        <v>26214</v>
      </c>
      <c r="O5" s="182">
        <f>+I5+K5+M5</f>
        <v>776960</v>
      </c>
      <c r="P5" s="183">
        <f>+J5+L5+N5</f>
        <v>80074</v>
      </c>
      <c r="Q5" s="184">
        <f aca="true" t="shared" si="0" ref="Q5:Q24">IF(O5&lt;&gt;0,P5/G5,"")</f>
        <v>274.2260273972603</v>
      </c>
      <c r="R5" s="185">
        <f>IF(O5&lt;&gt;0,O5/P5,"")</f>
        <v>9.703024702150511</v>
      </c>
      <c r="S5" s="182">
        <v>1315137</v>
      </c>
      <c r="T5" s="186">
        <f aca="true" t="shared" si="1" ref="T5:T24">IF(S5&lt;&gt;0,-(S5-O5)/S5,"")</f>
        <v>-0.40921744274550864</v>
      </c>
      <c r="U5" s="182">
        <v>3257039</v>
      </c>
      <c r="V5" s="183">
        <v>354435</v>
      </c>
      <c r="W5" s="187">
        <f>U5/V5</f>
        <v>9.189383102684554</v>
      </c>
      <c r="X5" s="70"/>
    </row>
    <row r="6" spans="1:24" s="79" customFormat="1" ht="16.5" customHeight="1">
      <c r="A6" s="2">
        <v>2</v>
      </c>
      <c r="B6" s="150" t="s">
        <v>122</v>
      </c>
      <c r="C6" s="143">
        <v>39955</v>
      </c>
      <c r="D6" s="142" t="s">
        <v>27</v>
      </c>
      <c r="E6" s="173" t="s">
        <v>28</v>
      </c>
      <c r="F6" s="174">
        <v>88</v>
      </c>
      <c r="G6" s="144">
        <v>90</v>
      </c>
      <c r="H6" s="144">
        <v>1</v>
      </c>
      <c r="I6" s="145">
        <v>40081</v>
      </c>
      <c r="J6" s="146">
        <v>4055</v>
      </c>
      <c r="K6" s="145">
        <v>81732.5</v>
      </c>
      <c r="L6" s="146">
        <v>8123</v>
      </c>
      <c r="M6" s="145">
        <v>64503.25</v>
      </c>
      <c r="N6" s="146">
        <v>6518</v>
      </c>
      <c r="O6" s="145">
        <f>I6+K6+M6</f>
        <v>186316.75</v>
      </c>
      <c r="P6" s="146">
        <f>J6+L6+N6</f>
        <v>18696</v>
      </c>
      <c r="Q6" s="147">
        <f t="shared" si="0"/>
        <v>207.73333333333332</v>
      </c>
      <c r="R6" s="148">
        <f>+O6/P6</f>
        <v>9.965594244758236</v>
      </c>
      <c r="S6" s="145"/>
      <c r="T6" s="149">
        <f t="shared" si="1"/>
      </c>
      <c r="U6" s="145">
        <v>186316.75</v>
      </c>
      <c r="V6" s="146">
        <v>18696</v>
      </c>
      <c r="W6" s="151">
        <f>U6/V6</f>
        <v>9.965594244758236</v>
      </c>
      <c r="X6" s="70"/>
    </row>
    <row r="7" spans="1:24" s="79" customFormat="1" ht="15.75" customHeight="1" thickBot="1">
      <c r="A7" s="48">
        <v>3</v>
      </c>
      <c r="B7" s="157" t="s">
        <v>123</v>
      </c>
      <c r="C7" s="158">
        <v>39955</v>
      </c>
      <c r="D7" s="159" t="s">
        <v>27</v>
      </c>
      <c r="E7" s="175" t="s">
        <v>19</v>
      </c>
      <c r="F7" s="188">
        <v>49</v>
      </c>
      <c r="G7" s="160">
        <v>50</v>
      </c>
      <c r="H7" s="160">
        <v>1</v>
      </c>
      <c r="I7" s="161">
        <v>27724</v>
      </c>
      <c r="J7" s="152">
        <v>2424</v>
      </c>
      <c r="K7" s="161">
        <v>38742.25</v>
      </c>
      <c r="L7" s="152">
        <v>3470</v>
      </c>
      <c r="M7" s="161">
        <v>35819</v>
      </c>
      <c r="N7" s="152">
        <v>3234</v>
      </c>
      <c r="O7" s="161">
        <f>I7+K7+M7</f>
        <v>102285.25</v>
      </c>
      <c r="P7" s="152">
        <f>J7+L7+N7</f>
        <v>9128</v>
      </c>
      <c r="Q7" s="155">
        <f t="shared" si="0"/>
        <v>182.56</v>
      </c>
      <c r="R7" s="156">
        <f>+O7/P7</f>
        <v>11.205658413672218</v>
      </c>
      <c r="S7" s="161"/>
      <c r="T7" s="153">
        <f t="shared" si="1"/>
      </c>
      <c r="U7" s="161">
        <v>102285.25</v>
      </c>
      <c r="V7" s="152">
        <v>9128</v>
      </c>
      <c r="W7" s="162">
        <f>U7/V7</f>
        <v>11.205658413672218</v>
      </c>
      <c r="X7" s="80"/>
    </row>
    <row r="8" spans="1:25" s="83" customFormat="1" ht="15.75" customHeight="1">
      <c r="A8" s="81">
        <v>4</v>
      </c>
      <c r="B8" s="163" t="s">
        <v>87</v>
      </c>
      <c r="C8" s="164">
        <v>39941</v>
      </c>
      <c r="D8" s="165" t="s">
        <v>2</v>
      </c>
      <c r="E8" s="189" t="s">
        <v>11</v>
      </c>
      <c r="F8" s="190">
        <v>80</v>
      </c>
      <c r="G8" s="166">
        <v>80</v>
      </c>
      <c r="H8" s="166">
        <v>3</v>
      </c>
      <c r="I8" s="167">
        <v>24852</v>
      </c>
      <c r="J8" s="168">
        <v>2287</v>
      </c>
      <c r="K8" s="167">
        <v>35566</v>
      </c>
      <c r="L8" s="168">
        <v>3306</v>
      </c>
      <c r="M8" s="167">
        <v>28175</v>
      </c>
      <c r="N8" s="168">
        <v>2663</v>
      </c>
      <c r="O8" s="167">
        <f>+M8+K8+I8</f>
        <v>88593</v>
      </c>
      <c r="P8" s="168">
        <f>+N8+L8+J8</f>
        <v>8256</v>
      </c>
      <c r="Q8" s="169">
        <f t="shared" si="0"/>
        <v>103.2</v>
      </c>
      <c r="R8" s="170">
        <f>+O8/P8</f>
        <v>10.730741279069768</v>
      </c>
      <c r="S8" s="167">
        <v>107245</v>
      </c>
      <c r="T8" s="171">
        <f t="shared" si="1"/>
        <v>-0.17391953004802088</v>
      </c>
      <c r="U8" s="167">
        <v>680617</v>
      </c>
      <c r="V8" s="168">
        <v>66330</v>
      </c>
      <c r="W8" s="172">
        <f>U8/V8</f>
        <v>10.261073420774913</v>
      </c>
      <c r="X8" s="80"/>
      <c r="Y8" s="82"/>
    </row>
    <row r="9" spans="1:24" s="67" customFormat="1" ht="15.75" customHeight="1">
      <c r="A9" s="2">
        <v>5</v>
      </c>
      <c r="B9" s="150" t="s">
        <v>112</v>
      </c>
      <c r="C9" s="143">
        <v>39948</v>
      </c>
      <c r="D9" s="142" t="s">
        <v>94</v>
      </c>
      <c r="E9" s="173" t="s">
        <v>113</v>
      </c>
      <c r="F9" s="174">
        <v>151</v>
      </c>
      <c r="G9" s="144">
        <v>151</v>
      </c>
      <c r="H9" s="144">
        <v>2</v>
      </c>
      <c r="I9" s="145">
        <v>17197.25</v>
      </c>
      <c r="J9" s="146">
        <v>2506</v>
      </c>
      <c r="K9" s="145">
        <v>30815.25</v>
      </c>
      <c r="L9" s="146">
        <v>4204</v>
      </c>
      <c r="M9" s="145">
        <v>30271</v>
      </c>
      <c r="N9" s="146">
        <v>4067</v>
      </c>
      <c r="O9" s="145">
        <f>I9+K9+M9</f>
        <v>78283.5</v>
      </c>
      <c r="P9" s="146">
        <f>J9+L9+N9</f>
        <v>10777</v>
      </c>
      <c r="Q9" s="147">
        <f t="shared" si="0"/>
        <v>71.37086092715232</v>
      </c>
      <c r="R9" s="148">
        <f>IF(O9&lt;&gt;0,O9/P9,"")</f>
        <v>7.263941727753549</v>
      </c>
      <c r="S9" s="145">
        <v>118197</v>
      </c>
      <c r="T9" s="149">
        <f t="shared" si="1"/>
        <v>-0.3376862356912612</v>
      </c>
      <c r="U9" s="145">
        <v>354674.75</v>
      </c>
      <c r="V9" s="146">
        <v>48956</v>
      </c>
      <c r="W9" s="151">
        <f>IF(U9&lt;&gt;0,U9/V9,"")</f>
        <v>7.244765707982678</v>
      </c>
      <c r="X9" s="80"/>
    </row>
    <row r="10" spans="1:24" s="67" customFormat="1" ht="15.75" customHeight="1">
      <c r="A10" s="2">
        <v>6</v>
      </c>
      <c r="B10" s="150" t="s">
        <v>114</v>
      </c>
      <c r="C10" s="143">
        <v>39948</v>
      </c>
      <c r="D10" s="142" t="s">
        <v>2</v>
      </c>
      <c r="E10" s="173" t="s">
        <v>31</v>
      </c>
      <c r="F10" s="174">
        <v>46</v>
      </c>
      <c r="G10" s="144">
        <v>40</v>
      </c>
      <c r="H10" s="144">
        <v>2</v>
      </c>
      <c r="I10" s="145">
        <v>14029</v>
      </c>
      <c r="J10" s="146">
        <v>1107</v>
      </c>
      <c r="K10" s="145">
        <v>31967</v>
      </c>
      <c r="L10" s="146">
        <v>2557</v>
      </c>
      <c r="M10" s="145">
        <v>27536</v>
      </c>
      <c r="N10" s="146">
        <v>2195</v>
      </c>
      <c r="O10" s="145">
        <f>+M10+K10+I10</f>
        <v>73532</v>
      </c>
      <c r="P10" s="146">
        <f>+N10+L10+J10</f>
        <v>5859</v>
      </c>
      <c r="Q10" s="147">
        <f t="shared" si="0"/>
        <v>146.475</v>
      </c>
      <c r="R10" s="148">
        <f>+O10/P10</f>
        <v>12.55026455026455</v>
      </c>
      <c r="S10" s="145">
        <v>100392</v>
      </c>
      <c r="T10" s="149">
        <f t="shared" si="1"/>
        <v>-0.26755119929874893</v>
      </c>
      <c r="U10" s="145">
        <v>292020</v>
      </c>
      <c r="V10" s="146">
        <v>24467</v>
      </c>
      <c r="W10" s="151">
        <f aca="true" t="shared" si="2" ref="W10:W23">U10/V10</f>
        <v>11.935259737605755</v>
      </c>
      <c r="X10" s="83"/>
    </row>
    <row r="11" spans="1:24" s="67" customFormat="1" ht="15.75" customHeight="1">
      <c r="A11" s="2">
        <v>7</v>
      </c>
      <c r="B11" s="150" t="s">
        <v>124</v>
      </c>
      <c r="C11" s="143">
        <v>39955</v>
      </c>
      <c r="D11" s="142" t="s">
        <v>61</v>
      </c>
      <c r="E11" s="173" t="s">
        <v>125</v>
      </c>
      <c r="F11" s="174">
        <v>51</v>
      </c>
      <c r="G11" s="144">
        <v>51</v>
      </c>
      <c r="H11" s="144">
        <v>1</v>
      </c>
      <c r="I11" s="145">
        <v>5318</v>
      </c>
      <c r="J11" s="146">
        <v>609</v>
      </c>
      <c r="K11" s="145">
        <v>17999.5</v>
      </c>
      <c r="L11" s="146">
        <v>1810</v>
      </c>
      <c r="M11" s="145">
        <v>19022.5</v>
      </c>
      <c r="N11" s="146">
        <v>1880</v>
      </c>
      <c r="O11" s="145">
        <f>SUM(I11+K11+M11)</f>
        <v>42340</v>
      </c>
      <c r="P11" s="146">
        <f>SUM(J11+L11+N11)</f>
        <v>4299</v>
      </c>
      <c r="Q11" s="147">
        <f t="shared" si="0"/>
        <v>84.29411764705883</v>
      </c>
      <c r="R11" s="148">
        <f>+O11/P11</f>
        <v>9.848802046987672</v>
      </c>
      <c r="S11" s="145"/>
      <c r="T11" s="149">
        <f t="shared" si="1"/>
      </c>
      <c r="U11" s="145">
        <v>42340</v>
      </c>
      <c r="V11" s="146">
        <v>4299</v>
      </c>
      <c r="W11" s="151">
        <f t="shared" si="2"/>
        <v>9.848802046987672</v>
      </c>
      <c r="X11" s="82"/>
    </row>
    <row r="12" spans="1:25" s="67" customFormat="1" ht="15.75" customHeight="1">
      <c r="A12" s="2">
        <v>8</v>
      </c>
      <c r="B12" s="150" t="s">
        <v>88</v>
      </c>
      <c r="C12" s="143">
        <v>39941</v>
      </c>
      <c r="D12" s="142" t="s">
        <v>26</v>
      </c>
      <c r="E12" s="173" t="s">
        <v>19</v>
      </c>
      <c r="F12" s="174">
        <v>79</v>
      </c>
      <c r="G12" s="144">
        <v>59</v>
      </c>
      <c r="H12" s="144">
        <v>3</v>
      </c>
      <c r="I12" s="145">
        <v>9846</v>
      </c>
      <c r="J12" s="146">
        <v>1261</v>
      </c>
      <c r="K12" s="145">
        <v>15546</v>
      </c>
      <c r="L12" s="146">
        <v>1885</v>
      </c>
      <c r="M12" s="145">
        <v>16791</v>
      </c>
      <c r="N12" s="146">
        <v>2075</v>
      </c>
      <c r="O12" s="145">
        <f>+I12+K12+M12</f>
        <v>42183</v>
      </c>
      <c r="P12" s="146">
        <f>+J12+L12+N12</f>
        <v>5221</v>
      </c>
      <c r="Q12" s="147">
        <f t="shared" si="0"/>
        <v>88.49152542372882</v>
      </c>
      <c r="R12" s="148">
        <f>IF(O12&lt;&gt;0,O12/P12,"")</f>
        <v>8.079486688373875</v>
      </c>
      <c r="S12" s="145">
        <v>85779</v>
      </c>
      <c r="T12" s="149">
        <f t="shared" si="1"/>
        <v>-0.5082362816073864</v>
      </c>
      <c r="U12" s="145">
        <v>530557</v>
      </c>
      <c r="V12" s="146">
        <v>58587</v>
      </c>
      <c r="W12" s="151">
        <f t="shared" si="2"/>
        <v>9.055882704354207</v>
      </c>
      <c r="X12" s="84"/>
      <c r="Y12" s="82"/>
    </row>
    <row r="13" spans="1:25" s="67" customFormat="1" ht="15.75" customHeight="1">
      <c r="A13" s="2">
        <v>9</v>
      </c>
      <c r="B13" s="150" t="s">
        <v>115</v>
      </c>
      <c r="C13" s="143">
        <v>39948</v>
      </c>
      <c r="D13" s="142" t="s">
        <v>2</v>
      </c>
      <c r="E13" s="173" t="s">
        <v>29</v>
      </c>
      <c r="F13" s="174">
        <v>33</v>
      </c>
      <c r="G13" s="144">
        <v>34</v>
      </c>
      <c r="H13" s="144">
        <v>2</v>
      </c>
      <c r="I13" s="145">
        <v>6800</v>
      </c>
      <c r="J13" s="146">
        <v>616</v>
      </c>
      <c r="K13" s="145">
        <v>19215</v>
      </c>
      <c r="L13" s="146">
        <v>1777</v>
      </c>
      <c r="M13" s="145">
        <v>14401</v>
      </c>
      <c r="N13" s="146">
        <v>1331</v>
      </c>
      <c r="O13" s="145">
        <f>+M13+K13+I13</f>
        <v>40416</v>
      </c>
      <c r="P13" s="146">
        <f>+N13+L13+J13</f>
        <v>3724</v>
      </c>
      <c r="Q13" s="147">
        <f t="shared" si="0"/>
        <v>109.52941176470588</v>
      </c>
      <c r="R13" s="148">
        <f>+O13/P13</f>
        <v>10.852846401718582</v>
      </c>
      <c r="S13" s="145">
        <v>79570</v>
      </c>
      <c r="T13" s="149">
        <f t="shared" si="1"/>
        <v>-0.4920698755812492</v>
      </c>
      <c r="U13" s="145">
        <v>208189</v>
      </c>
      <c r="V13" s="146">
        <v>19819</v>
      </c>
      <c r="W13" s="151">
        <f t="shared" si="2"/>
        <v>10.504515868610929</v>
      </c>
      <c r="X13" s="82"/>
      <c r="Y13" s="82"/>
    </row>
    <row r="14" spans="1:25" s="67" customFormat="1" ht="15.75" customHeight="1">
      <c r="A14" s="2">
        <v>10</v>
      </c>
      <c r="B14" s="150" t="s">
        <v>89</v>
      </c>
      <c r="C14" s="143">
        <v>39941</v>
      </c>
      <c r="D14" s="142" t="s">
        <v>90</v>
      </c>
      <c r="E14" s="173" t="s">
        <v>91</v>
      </c>
      <c r="F14" s="174">
        <v>104</v>
      </c>
      <c r="G14" s="144">
        <v>67</v>
      </c>
      <c r="H14" s="144">
        <v>3</v>
      </c>
      <c r="I14" s="145">
        <v>9580.5</v>
      </c>
      <c r="J14" s="146">
        <v>1317</v>
      </c>
      <c r="K14" s="145">
        <v>14241</v>
      </c>
      <c r="L14" s="146">
        <v>1820</v>
      </c>
      <c r="M14" s="145">
        <v>15126</v>
      </c>
      <c r="N14" s="146">
        <v>1937</v>
      </c>
      <c r="O14" s="145">
        <f>+I14+K14+M14</f>
        <v>38947.5</v>
      </c>
      <c r="P14" s="146">
        <f>+J14+L14+N14</f>
        <v>5074</v>
      </c>
      <c r="Q14" s="147">
        <f t="shared" si="0"/>
        <v>75.73134328358209</v>
      </c>
      <c r="R14" s="148">
        <f>IF(O14&lt;&gt;0,O14/P14,"")</f>
        <v>7.675896728419393</v>
      </c>
      <c r="S14" s="145">
        <v>62646.3</v>
      </c>
      <c r="T14" s="149">
        <f t="shared" si="1"/>
        <v>-0.3782952863936099</v>
      </c>
      <c r="U14" s="145">
        <v>418885.3</v>
      </c>
      <c r="V14" s="146">
        <v>51266</v>
      </c>
      <c r="W14" s="151">
        <f t="shared" si="2"/>
        <v>8.170820816915695</v>
      </c>
      <c r="X14" s="82"/>
      <c r="Y14" s="82"/>
    </row>
    <row r="15" spans="1:25" s="67" customFormat="1" ht="15.75" customHeight="1">
      <c r="A15" s="2">
        <v>11</v>
      </c>
      <c r="B15" s="150" t="s">
        <v>126</v>
      </c>
      <c r="C15" s="143">
        <v>39955</v>
      </c>
      <c r="D15" s="142" t="s">
        <v>86</v>
      </c>
      <c r="E15" s="173" t="s">
        <v>127</v>
      </c>
      <c r="F15" s="174">
        <v>71</v>
      </c>
      <c r="G15" s="144">
        <v>72</v>
      </c>
      <c r="H15" s="144">
        <v>1</v>
      </c>
      <c r="I15" s="145">
        <v>9039.25</v>
      </c>
      <c r="J15" s="146">
        <v>1011</v>
      </c>
      <c r="K15" s="145">
        <v>13398</v>
      </c>
      <c r="L15" s="146">
        <v>1481</v>
      </c>
      <c r="M15" s="145">
        <v>13241.75</v>
      </c>
      <c r="N15" s="146">
        <v>1455</v>
      </c>
      <c r="O15" s="145">
        <f>I15+K15+M15</f>
        <v>35679</v>
      </c>
      <c r="P15" s="146">
        <f>J15+L15+N15</f>
        <v>3947</v>
      </c>
      <c r="Q15" s="147">
        <f t="shared" si="0"/>
        <v>54.81944444444444</v>
      </c>
      <c r="R15" s="148">
        <f>O15/P15</f>
        <v>9.039523688877628</v>
      </c>
      <c r="S15" s="145"/>
      <c r="T15" s="149">
        <f t="shared" si="1"/>
      </c>
      <c r="U15" s="145">
        <v>35679</v>
      </c>
      <c r="V15" s="146">
        <v>3947</v>
      </c>
      <c r="W15" s="151">
        <f t="shared" si="2"/>
        <v>9.039523688877628</v>
      </c>
      <c r="X15" s="82"/>
      <c r="Y15" s="82"/>
    </row>
    <row r="16" spans="1:25" s="67" customFormat="1" ht="15.75" customHeight="1">
      <c r="A16" s="2">
        <v>12</v>
      </c>
      <c r="B16" s="150" t="s">
        <v>75</v>
      </c>
      <c r="C16" s="143">
        <v>39934</v>
      </c>
      <c r="D16" s="142" t="s">
        <v>27</v>
      </c>
      <c r="E16" s="173" t="s">
        <v>28</v>
      </c>
      <c r="F16" s="174">
        <v>110</v>
      </c>
      <c r="G16" s="144">
        <v>92</v>
      </c>
      <c r="H16" s="144">
        <v>4</v>
      </c>
      <c r="I16" s="145">
        <v>7339</v>
      </c>
      <c r="J16" s="146">
        <v>1215</v>
      </c>
      <c r="K16" s="145">
        <v>14087.5</v>
      </c>
      <c r="L16" s="146">
        <v>2293</v>
      </c>
      <c r="M16" s="145">
        <v>11953</v>
      </c>
      <c r="N16" s="146">
        <v>1963</v>
      </c>
      <c r="O16" s="145">
        <f>I16+K16+M16</f>
        <v>33379.5</v>
      </c>
      <c r="P16" s="146">
        <f>J16+L16+N16</f>
        <v>5471</v>
      </c>
      <c r="Q16" s="147">
        <f t="shared" si="0"/>
        <v>59.46739130434783</v>
      </c>
      <c r="R16" s="148">
        <f>+O16/P16</f>
        <v>6.101169804423323</v>
      </c>
      <c r="S16" s="145">
        <v>67213.25</v>
      </c>
      <c r="T16" s="149">
        <f t="shared" si="1"/>
        <v>-0.5033791700297189</v>
      </c>
      <c r="U16" s="145">
        <v>1312960.25</v>
      </c>
      <c r="V16" s="146">
        <v>140777</v>
      </c>
      <c r="W16" s="151">
        <f t="shared" si="2"/>
        <v>9.326525284670081</v>
      </c>
      <c r="X16" s="82"/>
      <c r="Y16" s="82"/>
    </row>
    <row r="17" spans="1:25" s="67" customFormat="1" ht="15.75" customHeight="1">
      <c r="A17" s="2">
        <v>13</v>
      </c>
      <c r="B17" s="150" t="s">
        <v>70</v>
      </c>
      <c r="C17" s="143">
        <v>39927</v>
      </c>
      <c r="D17" s="142" t="s">
        <v>26</v>
      </c>
      <c r="E17" s="173" t="s">
        <v>19</v>
      </c>
      <c r="F17" s="174">
        <v>65</v>
      </c>
      <c r="G17" s="144">
        <v>39</v>
      </c>
      <c r="H17" s="144">
        <v>5</v>
      </c>
      <c r="I17" s="145">
        <v>4783</v>
      </c>
      <c r="J17" s="146">
        <v>800</v>
      </c>
      <c r="K17" s="145">
        <v>7975</v>
      </c>
      <c r="L17" s="146">
        <v>1333</v>
      </c>
      <c r="M17" s="145">
        <v>6779</v>
      </c>
      <c r="N17" s="146">
        <v>1087</v>
      </c>
      <c r="O17" s="145">
        <f>+I17+K17+M17</f>
        <v>19537</v>
      </c>
      <c r="P17" s="146">
        <f>+J17+L17+N17</f>
        <v>3220</v>
      </c>
      <c r="Q17" s="147">
        <f t="shared" si="0"/>
        <v>82.56410256410257</v>
      </c>
      <c r="R17" s="148">
        <f>IF(O17&lt;&gt;0,O17/P17,"")</f>
        <v>6.067391304347826</v>
      </c>
      <c r="S17" s="145">
        <v>21088</v>
      </c>
      <c r="T17" s="149">
        <f t="shared" si="1"/>
        <v>-0.073548937784522</v>
      </c>
      <c r="U17" s="145">
        <v>1394659</v>
      </c>
      <c r="V17" s="146">
        <v>141622</v>
      </c>
      <c r="W17" s="151">
        <f t="shared" si="2"/>
        <v>9.84775670446682</v>
      </c>
      <c r="X17" s="82"/>
      <c r="Y17" s="82"/>
    </row>
    <row r="18" spans="1:25" s="67" customFormat="1" ht="15.75" customHeight="1">
      <c r="A18" s="2">
        <v>14</v>
      </c>
      <c r="B18" s="150" t="s">
        <v>92</v>
      </c>
      <c r="C18" s="143">
        <v>39941</v>
      </c>
      <c r="D18" s="142" t="s">
        <v>128</v>
      </c>
      <c r="E18" s="173" t="s">
        <v>57</v>
      </c>
      <c r="F18" s="174">
        <v>48</v>
      </c>
      <c r="G18" s="144">
        <v>40</v>
      </c>
      <c r="H18" s="144">
        <v>3</v>
      </c>
      <c r="I18" s="145">
        <v>2635</v>
      </c>
      <c r="J18" s="146">
        <v>379</v>
      </c>
      <c r="K18" s="145">
        <v>4483</v>
      </c>
      <c r="L18" s="146">
        <v>594</v>
      </c>
      <c r="M18" s="145">
        <v>4651</v>
      </c>
      <c r="N18" s="146">
        <v>598</v>
      </c>
      <c r="O18" s="145">
        <f>I18+K18+M18</f>
        <v>11769</v>
      </c>
      <c r="P18" s="146">
        <f>J18+L18+N18</f>
        <v>1571</v>
      </c>
      <c r="Q18" s="147">
        <f t="shared" si="0"/>
        <v>39.275</v>
      </c>
      <c r="R18" s="148">
        <f>+O18/P18</f>
        <v>7.491406747294716</v>
      </c>
      <c r="S18" s="145">
        <v>14539</v>
      </c>
      <c r="T18" s="149">
        <f t="shared" si="1"/>
        <v>-0.1905220441570947</v>
      </c>
      <c r="U18" s="145">
        <v>112783.75</v>
      </c>
      <c r="V18" s="146">
        <v>12882</v>
      </c>
      <c r="W18" s="151">
        <f t="shared" si="2"/>
        <v>8.755142834963515</v>
      </c>
      <c r="X18" s="82"/>
      <c r="Y18" s="82"/>
    </row>
    <row r="19" spans="1:25" s="67" customFormat="1" ht="15.75" customHeight="1">
      <c r="A19" s="2">
        <v>15</v>
      </c>
      <c r="B19" s="150" t="s">
        <v>58</v>
      </c>
      <c r="C19" s="143">
        <v>39913</v>
      </c>
      <c r="D19" s="142" t="s">
        <v>26</v>
      </c>
      <c r="E19" s="173" t="s">
        <v>19</v>
      </c>
      <c r="F19" s="174">
        <v>102</v>
      </c>
      <c r="G19" s="144">
        <v>31</v>
      </c>
      <c r="H19" s="144">
        <v>7</v>
      </c>
      <c r="I19" s="145">
        <v>2144</v>
      </c>
      <c r="J19" s="146">
        <v>329</v>
      </c>
      <c r="K19" s="145">
        <v>3913</v>
      </c>
      <c r="L19" s="146">
        <v>610</v>
      </c>
      <c r="M19" s="145">
        <v>3985</v>
      </c>
      <c r="N19" s="146">
        <v>613</v>
      </c>
      <c r="O19" s="145">
        <f>+I19+K19+M19</f>
        <v>10042</v>
      </c>
      <c r="P19" s="146">
        <f>+J19+L19+N19</f>
        <v>1552</v>
      </c>
      <c r="Q19" s="147">
        <f t="shared" si="0"/>
        <v>50.064516129032256</v>
      </c>
      <c r="R19" s="148">
        <f>IF(O19&lt;&gt;0,O19/P19,"")</f>
        <v>6.470360824742268</v>
      </c>
      <c r="S19" s="145">
        <v>14706</v>
      </c>
      <c r="T19" s="149">
        <f t="shared" si="1"/>
        <v>-0.31714946280429757</v>
      </c>
      <c r="U19" s="145">
        <v>2752050</v>
      </c>
      <c r="V19" s="146">
        <v>319713</v>
      </c>
      <c r="W19" s="151">
        <f t="shared" si="2"/>
        <v>8.607876439181391</v>
      </c>
      <c r="X19" s="82"/>
      <c r="Y19" s="82"/>
    </row>
    <row r="20" spans="1:25" s="67" customFormat="1" ht="15.75" customHeight="1">
      <c r="A20" s="2">
        <v>16</v>
      </c>
      <c r="B20" s="150" t="s">
        <v>85</v>
      </c>
      <c r="C20" s="143">
        <v>39934</v>
      </c>
      <c r="D20" s="142" t="s">
        <v>86</v>
      </c>
      <c r="E20" s="173" t="s">
        <v>101</v>
      </c>
      <c r="F20" s="174">
        <v>41</v>
      </c>
      <c r="G20" s="144">
        <v>33</v>
      </c>
      <c r="H20" s="144">
        <v>4</v>
      </c>
      <c r="I20" s="145">
        <v>2287</v>
      </c>
      <c r="J20" s="146">
        <v>433</v>
      </c>
      <c r="K20" s="145">
        <v>3772.75</v>
      </c>
      <c r="L20" s="146">
        <v>705</v>
      </c>
      <c r="M20" s="145">
        <v>3957.25</v>
      </c>
      <c r="N20" s="146">
        <v>727</v>
      </c>
      <c r="O20" s="145">
        <f>I20+K20+M20</f>
        <v>10017</v>
      </c>
      <c r="P20" s="146">
        <f>J20+L20+N20</f>
        <v>1865</v>
      </c>
      <c r="Q20" s="147">
        <f t="shared" si="0"/>
        <v>56.515151515151516</v>
      </c>
      <c r="R20" s="148">
        <f>O20/P20</f>
        <v>5.371045576407507</v>
      </c>
      <c r="S20" s="145">
        <v>4766</v>
      </c>
      <c r="T20" s="149">
        <f t="shared" si="1"/>
        <v>1.1017624842635334</v>
      </c>
      <c r="U20" s="145">
        <v>96069.25</v>
      </c>
      <c r="V20" s="146">
        <v>15564</v>
      </c>
      <c r="W20" s="151">
        <f t="shared" si="2"/>
        <v>6.17252955538422</v>
      </c>
      <c r="X20" s="82"/>
      <c r="Y20" s="82"/>
    </row>
    <row r="21" spans="1:24" s="67" customFormat="1" ht="15.75" customHeight="1">
      <c r="A21" s="2">
        <v>17</v>
      </c>
      <c r="B21" s="150" t="s">
        <v>71</v>
      </c>
      <c r="C21" s="143">
        <v>39927</v>
      </c>
      <c r="D21" s="142" t="s">
        <v>2</v>
      </c>
      <c r="E21" s="173" t="s">
        <v>11</v>
      </c>
      <c r="F21" s="174">
        <v>80</v>
      </c>
      <c r="G21" s="144">
        <v>42</v>
      </c>
      <c r="H21" s="144">
        <v>5</v>
      </c>
      <c r="I21" s="145">
        <v>2383</v>
      </c>
      <c r="J21" s="146">
        <v>398</v>
      </c>
      <c r="K21" s="145">
        <v>3549</v>
      </c>
      <c r="L21" s="146">
        <v>578</v>
      </c>
      <c r="M21" s="145">
        <v>3239</v>
      </c>
      <c r="N21" s="146">
        <v>525</v>
      </c>
      <c r="O21" s="145">
        <f>+M21+K21+I21</f>
        <v>9171</v>
      </c>
      <c r="P21" s="146">
        <f>+N21+L21+J21</f>
        <v>1501</v>
      </c>
      <c r="Q21" s="147">
        <f t="shared" si="0"/>
        <v>35.73809523809524</v>
      </c>
      <c r="R21" s="148">
        <f>+O21/P21</f>
        <v>6.109926715522985</v>
      </c>
      <c r="S21" s="145">
        <v>17247</v>
      </c>
      <c r="T21" s="149">
        <f t="shared" si="1"/>
        <v>-0.4682553487563054</v>
      </c>
      <c r="U21" s="145">
        <v>643489</v>
      </c>
      <c r="V21" s="146">
        <v>79230</v>
      </c>
      <c r="W21" s="151">
        <f t="shared" si="2"/>
        <v>8.121784677521141</v>
      </c>
      <c r="X21" s="82"/>
    </row>
    <row r="22" spans="1:24" s="67" customFormat="1" ht="15.75" customHeight="1">
      <c r="A22" s="2">
        <v>18</v>
      </c>
      <c r="B22" s="150" t="s">
        <v>67</v>
      </c>
      <c r="C22" s="143">
        <v>39920</v>
      </c>
      <c r="D22" s="142" t="s">
        <v>27</v>
      </c>
      <c r="E22" s="173" t="s">
        <v>68</v>
      </c>
      <c r="F22" s="174">
        <v>43</v>
      </c>
      <c r="G22" s="144">
        <v>42</v>
      </c>
      <c r="H22" s="144">
        <v>6</v>
      </c>
      <c r="I22" s="145">
        <v>2247</v>
      </c>
      <c r="J22" s="146">
        <v>431</v>
      </c>
      <c r="K22" s="145">
        <v>3085</v>
      </c>
      <c r="L22" s="146">
        <v>587</v>
      </c>
      <c r="M22" s="145">
        <v>2670</v>
      </c>
      <c r="N22" s="146">
        <v>515</v>
      </c>
      <c r="O22" s="145">
        <f>I22+K22+M22</f>
        <v>8002</v>
      </c>
      <c r="P22" s="146">
        <f>J22+L22+N22</f>
        <v>1533</v>
      </c>
      <c r="Q22" s="147">
        <f t="shared" si="0"/>
        <v>36.5</v>
      </c>
      <c r="R22" s="148">
        <f>+O22/P22</f>
        <v>5.21983039791259</v>
      </c>
      <c r="S22" s="145">
        <v>7173.5</v>
      </c>
      <c r="T22" s="149">
        <f t="shared" si="1"/>
        <v>0.11549452847285147</v>
      </c>
      <c r="U22" s="145">
        <v>201625.5</v>
      </c>
      <c r="V22" s="146">
        <v>30438</v>
      </c>
      <c r="W22" s="151">
        <f t="shared" si="2"/>
        <v>6.6241375911689335</v>
      </c>
      <c r="X22" s="82"/>
    </row>
    <row r="23" spans="1:24" s="67" customFormat="1" ht="15.75" customHeight="1">
      <c r="A23" s="2">
        <v>19</v>
      </c>
      <c r="B23" s="150" t="s">
        <v>76</v>
      </c>
      <c r="C23" s="143">
        <v>39934</v>
      </c>
      <c r="D23" s="142" t="s">
        <v>33</v>
      </c>
      <c r="E23" s="173" t="s">
        <v>96</v>
      </c>
      <c r="F23" s="174">
        <v>125</v>
      </c>
      <c r="G23" s="144">
        <v>48</v>
      </c>
      <c r="H23" s="144">
        <v>4</v>
      </c>
      <c r="I23" s="145">
        <v>998</v>
      </c>
      <c r="J23" s="146">
        <v>184</v>
      </c>
      <c r="K23" s="145">
        <v>2073</v>
      </c>
      <c r="L23" s="146">
        <v>350</v>
      </c>
      <c r="M23" s="145">
        <v>2449</v>
      </c>
      <c r="N23" s="146">
        <v>457</v>
      </c>
      <c r="O23" s="145">
        <f>SUM(I23+K23+M23)</f>
        <v>5520</v>
      </c>
      <c r="P23" s="146">
        <f>SUM(J23+L23+N23)</f>
        <v>991</v>
      </c>
      <c r="Q23" s="147">
        <f t="shared" si="0"/>
        <v>20.645833333333332</v>
      </c>
      <c r="R23" s="148">
        <f>+O23/P23</f>
        <v>5.570131180625631</v>
      </c>
      <c r="S23" s="145">
        <v>12225</v>
      </c>
      <c r="T23" s="149">
        <f t="shared" si="1"/>
        <v>-0.5484662576687117</v>
      </c>
      <c r="U23" s="145">
        <v>184538.75</v>
      </c>
      <c r="V23" s="146">
        <v>26976</v>
      </c>
      <c r="W23" s="151">
        <f t="shared" si="2"/>
        <v>6.8408492734282325</v>
      </c>
      <c r="X23" s="82"/>
    </row>
    <row r="24" spans="1:24" s="67" customFormat="1" ht="18">
      <c r="A24" s="2">
        <v>20</v>
      </c>
      <c r="B24" s="150" t="s">
        <v>97</v>
      </c>
      <c r="C24" s="143">
        <v>39927</v>
      </c>
      <c r="D24" s="142" t="s">
        <v>94</v>
      </c>
      <c r="E24" s="173" t="s">
        <v>98</v>
      </c>
      <c r="F24" s="174">
        <v>62</v>
      </c>
      <c r="G24" s="144">
        <v>21</v>
      </c>
      <c r="H24" s="144">
        <v>5</v>
      </c>
      <c r="I24" s="145">
        <v>1154</v>
      </c>
      <c r="J24" s="146">
        <v>201</v>
      </c>
      <c r="K24" s="145">
        <v>2282</v>
      </c>
      <c r="L24" s="146">
        <v>407</v>
      </c>
      <c r="M24" s="145">
        <v>2027</v>
      </c>
      <c r="N24" s="146">
        <v>373</v>
      </c>
      <c r="O24" s="145">
        <f>I24+K24+M24</f>
        <v>5463</v>
      </c>
      <c r="P24" s="146">
        <f>J24+L24+N24</f>
        <v>981</v>
      </c>
      <c r="Q24" s="147">
        <f t="shared" si="0"/>
        <v>46.714285714285715</v>
      </c>
      <c r="R24" s="148">
        <f>IF(O24&lt;&gt;0,O24/P24,"")</f>
        <v>5.568807339449541</v>
      </c>
      <c r="S24" s="145">
        <v>4582.5</v>
      </c>
      <c r="T24" s="149">
        <f t="shared" si="1"/>
        <v>0.1921440261865794</v>
      </c>
      <c r="U24" s="145">
        <v>299413.25</v>
      </c>
      <c r="V24" s="146">
        <v>40187</v>
      </c>
      <c r="W24" s="151">
        <f>IF(U24&lt;&gt;0,U24/V24,"")</f>
        <v>7.4505001617438475</v>
      </c>
      <c r="X24" s="82"/>
    </row>
    <row r="25" spans="1:28" s="91" customFormat="1" ht="15">
      <c r="A25" s="1"/>
      <c r="B25" s="227"/>
      <c r="C25" s="227"/>
      <c r="D25" s="228"/>
      <c r="E25" s="228"/>
      <c r="F25" s="85"/>
      <c r="G25" s="85"/>
      <c r="H25" s="86"/>
      <c r="I25" s="87"/>
      <c r="J25" s="88"/>
      <c r="K25" s="87"/>
      <c r="L25" s="88"/>
      <c r="M25" s="87"/>
      <c r="N25" s="88"/>
      <c r="O25" s="87"/>
      <c r="P25" s="88"/>
      <c r="Q25" s="88" t="e">
        <f>O25/G25</f>
        <v>#DIV/0!</v>
      </c>
      <c r="R25" s="89" t="e">
        <f>O25/P25</f>
        <v>#DIV/0!</v>
      </c>
      <c r="S25" s="87"/>
      <c r="T25" s="90"/>
      <c r="U25" s="87"/>
      <c r="V25" s="88"/>
      <c r="W25" s="89"/>
      <c r="AB25" s="91" t="s">
        <v>18</v>
      </c>
    </row>
    <row r="26" spans="1:24" s="93" customFormat="1" ht="18">
      <c r="A26" s="92"/>
      <c r="G26" s="94"/>
      <c r="H26" s="95"/>
      <c r="I26" s="96"/>
      <c r="J26" s="97"/>
      <c r="K26" s="96"/>
      <c r="L26" s="97"/>
      <c r="M26" s="96"/>
      <c r="N26" s="97"/>
      <c r="O26" s="96"/>
      <c r="P26" s="97"/>
      <c r="Q26" s="98"/>
      <c r="R26" s="99"/>
      <c r="S26" s="100"/>
      <c r="T26" s="101"/>
      <c r="U26" s="100"/>
      <c r="V26" s="102"/>
      <c r="W26" s="99"/>
      <c r="X26" s="103"/>
    </row>
    <row r="27" spans="1:24" s="110" customFormat="1" ht="18">
      <c r="A27" s="104"/>
      <c r="B27" s="83"/>
      <c r="C27" s="105"/>
      <c r="D27" s="229"/>
      <c r="E27" s="230"/>
      <c r="F27" s="230"/>
      <c r="G27" s="230"/>
      <c r="H27" s="108"/>
      <c r="I27" s="109"/>
      <c r="K27" s="109"/>
      <c r="M27" s="109"/>
      <c r="O27" s="111"/>
      <c r="R27" s="112"/>
      <c r="S27" s="231" t="s">
        <v>0</v>
      </c>
      <c r="T27" s="231"/>
      <c r="U27" s="231"/>
      <c r="V27" s="231"/>
      <c r="W27" s="231"/>
      <c r="X27" s="113"/>
    </row>
    <row r="28" spans="1:24" s="110" customFormat="1" ht="18">
      <c r="A28" s="104"/>
      <c r="B28" s="83"/>
      <c r="C28" s="105"/>
      <c r="D28" s="106"/>
      <c r="E28" s="107"/>
      <c r="F28" s="107"/>
      <c r="G28" s="114"/>
      <c r="H28" s="108"/>
      <c r="M28" s="109"/>
      <c r="O28" s="111"/>
      <c r="R28" s="112"/>
      <c r="S28" s="231"/>
      <c r="T28" s="231"/>
      <c r="U28" s="231"/>
      <c r="V28" s="231"/>
      <c r="W28" s="231"/>
      <c r="X28" s="113"/>
    </row>
    <row r="29" spans="1:24" s="110" customFormat="1" ht="18">
      <c r="A29" s="104"/>
      <c r="G29" s="108"/>
      <c r="H29" s="108"/>
      <c r="M29" s="109"/>
      <c r="O29" s="111"/>
      <c r="R29" s="112"/>
      <c r="S29" s="231"/>
      <c r="T29" s="231"/>
      <c r="U29" s="231"/>
      <c r="V29" s="231"/>
      <c r="W29" s="231"/>
      <c r="X29" s="113"/>
    </row>
    <row r="30" spans="1:24" s="110" customFormat="1" ht="30" customHeight="1">
      <c r="A30" s="104"/>
      <c r="C30" s="108"/>
      <c r="E30" s="115"/>
      <c r="F30" s="108"/>
      <c r="G30" s="108"/>
      <c r="H30" s="108"/>
      <c r="I30" s="109"/>
      <c r="K30" s="109"/>
      <c r="M30" s="109"/>
      <c r="O30" s="111"/>
      <c r="P30" s="224" t="s">
        <v>25</v>
      </c>
      <c r="Q30" s="225"/>
      <c r="R30" s="225"/>
      <c r="S30" s="225"/>
      <c r="T30" s="225"/>
      <c r="U30" s="225"/>
      <c r="V30" s="225"/>
      <c r="W30" s="225"/>
      <c r="X30" s="113"/>
    </row>
    <row r="31" spans="1:24" s="110" customFormat="1" ht="30" customHeight="1">
      <c r="A31" s="104"/>
      <c r="C31" s="108"/>
      <c r="E31" s="115"/>
      <c r="F31" s="108"/>
      <c r="G31" s="108"/>
      <c r="H31" s="108"/>
      <c r="I31" s="109"/>
      <c r="K31" s="109"/>
      <c r="M31" s="109"/>
      <c r="O31" s="111"/>
      <c r="P31" s="225"/>
      <c r="Q31" s="225"/>
      <c r="R31" s="225"/>
      <c r="S31" s="225"/>
      <c r="T31" s="225"/>
      <c r="U31" s="225"/>
      <c r="V31" s="225"/>
      <c r="W31" s="225"/>
      <c r="X31" s="113"/>
    </row>
    <row r="32" spans="1:24" s="110" customFormat="1" ht="30" customHeight="1">
      <c r="A32" s="104"/>
      <c r="C32" s="108"/>
      <c r="E32" s="115"/>
      <c r="F32" s="108"/>
      <c r="G32" s="108"/>
      <c r="H32" s="108"/>
      <c r="I32" s="109"/>
      <c r="K32" s="109"/>
      <c r="M32" s="109"/>
      <c r="O32" s="111"/>
      <c r="P32" s="225"/>
      <c r="Q32" s="225"/>
      <c r="R32" s="225"/>
      <c r="S32" s="225"/>
      <c r="T32" s="225"/>
      <c r="U32" s="225"/>
      <c r="V32" s="225"/>
      <c r="W32" s="225"/>
      <c r="X32" s="113"/>
    </row>
    <row r="33" spans="1:24" s="110" customFormat="1" ht="30" customHeight="1">
      <c r="A33" s="104"/>
      <c r="C33" s="108"/>
      <c r="E33" s="115"/>
      <c r="F33" s="108"/>
      <c r="G33" s="108"/>
      <c r="H33" s="108"/>
      <c r="I33" s="109"/>
      <c r="K33" s="109"/>
      <c r="M33" s="109"/>
      <c r="O33" s="111"/>
      <c r="P33" s="225"/>
      <c r="Q33" s="225"/>
      <c r="R33" s="225"/>
      <c r="S33" s="225"/>
      <c r="T33" s="225"/>
      <c r="U33" s="225"/>
      <c r="V33" s="225"/>
      <c r="W33" s="225"/>
      <c r="X33" s="113"/>
    </row>
    <row r="34" spans="1:24" s="110" customFormat="1" ht="30" customHeight="1">
      <c r="A34" s="104"/>
      <c r="C34" s="108"/>
      <c r="E34" s="115"/>
      <c r="F34" s="108"/>
      <c r="G34" s="108"/>
      <c r="H34" s="108"/>
      <c r="I34" s="109"/>
      <c r="K34" s="109"/>
      <c r="M34" s="109"/>
      <c r="O34" s="111"/>
      <c r="P34" s="225"/>
      <c r="Q34" s="225"/>
      <c r="R34" s="225"/>
      <c r="S34" s="225"/>
      <c r="T34" s="225"/>
      <c r="U34" s="225"/>
      <c r="V34" s="225"/>
      <c r="W34" s="225"/>
      <c r="X34" s="113"/>
    </row>
    <row r="35" spans="1:24" s="110" customFormat="1" ht="45" customHeight="1">
      <c r="A35" s="104"/>
      <c r="C35" s="108"/>
      <c r="E35" s="115"/>
      <c r="F35" s="108"/>
      <c r="G35" s="116"/>
      <c r="H35" s="116"/>
      <c r="I35" s="117"/>
      <c r="J35" s="118"/>
      <c r="K35" s="117"/>
      <c r="L35" s="118"/>
      <c r="M35" s="117"/>
      <c r="N35" s="118"/>
      <c r="O35" s="111"/>
      <c r="P35" s="225"/>
      <c r="Q35" s="225"/>
      <c r="R35" s="225"/>
      <c r="S35" s="225"/>
      <c r="T35" s="225"/>
      <c r="U35" s="225"/>
      <c r="V35" s="225"/>
      <c r="W35" s="225"/>
      <c r="X35" s="113"/>
    </row>
    <row r="36" spans="1:24" s="110" customFormat="1" ht="33" customHeight="1">
      <c r="A36" s="104"/>
      <c r="C36" s="108"/>
      <c r="E36" s="115"/>
      <c r="F36" s="108"/>
      <c r="G36" s="116"/>
      <c r="H36" s="116"/>
      <c r="I36" s="117"/>
      <c r="J36" s="118"/>
      <c r="K36" s="117"/>
      <c r="L36" s="118"/>
      <c r="M36" s="117"/>
      <c r="N36" s="118"/>
      <c r="O36" s="111"/>
      <c r="P36" s="226" t="s">
        <v>12</v>
      </c>
      <c r="Q36" s="225"/>
      <c r="R36" s="225"/>
      <c r="S36" s="225"/>
      <c r="T36" s="225"/>
      <c r="U36" s="225"/>
      <c r="V36" s="225"/>
      <c r="W36" s="225"/>
      <c r="X36" s="113"/>
    </row>
    <row r="37" spans="1:24" s="110" customFormat="1" ht="33" customHeight="1">
      <c r="A37" s="104"/>
      <c r="C37" s="108"/>
      <c r="E37" s="115"/>
      <c r="F37" s="108"/>
      <c r="G37" s="116"/>
      <c r="H37" s="116"/>
      <c r="I37" s="117"/>
      <c r="J37" s="118"/>
      <c r="K37" s="117"/>
      <c r="L37" s="118"/>
      <c r="M37" s="117"/>
      <c r="N37" s="118"/>
      <c r="O37" s="111"/>
      <c r="P37" s="225"/>
      <c r="Q37" s="225"/>
      <c r="R37" s="225"/>
      <c r="S37" s="225"/>
      <c r="T37" s="225"/>
      <c r="U37" s="225"/>
      <c r="V37" s="225"/>
      <c r="W37" s="225"/>
      <c r="X37" s="113"/>
    </row>
    <row r="38" spans="1:24" s="110" customFormat="1" ht="33" customHeight="1">
      <c r="A38" s="104"/>
      <c r="C38" s="108"/>
      <c r="E38" s="115"/>
      <c r="F38" s="108"/>
      <c r="G38" s="116"/>
      <c r="H38" s="116"/>
      <c r="I38" s="117"/>
      <c r="J38" s="118"/>
      <c r="K38" s="117"/>
      <c r="L38" s="118"/>
      <c r="M38" s="117"/>
      <c r="N38" s="118"/>
      <c r="O38" s="111"/>
      <c r="P38" s="225"/>
      <c r="Q38" s="225"/>
      <c r="R38" s="225"/>
      <c r="S38" s="225"/>
      <c r="T38" s="225"/>
      <c r="U38" s="225"/>
      <c r="V38" s="225"/>
      <c r="W38" s="225"/>
      <c r="X38" s="113"/>
    </row>
    <row r="39" spans="1:24" s="110" customFormat="1" ht="33" customHeight="1">
      <c r="A39" s="104"/>
      <c r="C39" s="108"/>
      <c r="E39" s="115"/>
      <c r="F39" s="108"/>
      <c r="G39" s="116"/>
      <c r="H39" s="116"/>
      <c r="I39" s="117"/>
      <c r="J39" s="118"/>
      <c r="K39" s="117"/>
      <c r="L39" s="118"/>
      <c r="M39" s="117"/>
      <c r="N39" s="118"/>
      <c r="O39" s="111"/>
      <c r="P39" s="225"/>
      <c r="Q39" s="225"/>
      <c r="R39" s="225"/>
      <c r="S39" s="225"/>
      <c r="T39" s="225"/>
      <c r="U39" s="225"/>
      <c r="V39" s="225"/>
      <c r="W39" s="225"/>
      <c r="X39" s="113"/>
    </row>
    <row r="40" spans="1:24" s="110" customFormat="1" ht="33" customHeight="1">
      <c r="A40" s="104"/>
      <c r="C40" s="108"/>
      <c r="E40" s="115"/>
      <c r="F40" s="108"/>
      <c r="G40" s="116"/>
      <c r="H40" s="116"/>
      <c r="I40" s="117"/>
      <c r="J40" s="118"/>
      <c r="K40" s="117"/>
      <c r="L40" s="118"/>
      <c r="M40" s="117"/>
      <c r="N40" s="118"/>
      <c r="O40" s="111"/>
      <c r="P40" s="225"/>
      <c r="Q40" s="225"/>
      <c r="R40" s="225"/>
      <c r="S40" s="225"/>
      <c r="T40" s="225"/>
      <c r="U40" s="225"/>
      <c r="V40" s="225"/>
      <c r="W40" s="225"/>
      <c r="X40" s="113"/>
    </row>
    <row r="41" spans="16:23" ht="33" customHeight="1">
      <c r="P41" s="225"/>
      <c r="Q41" s="225"/>
      <c r="R41" s="225"/>
      <c r="S41" s="225"/>
      <c r="T41" s="225"/>
      <c r="U41" s="225"/>
      <c r="V41" s="225"/>
      <c r="W41" s="225"/>
    </row>
    <row r="42" spans="16:23" ht="33" customHeight="1">
      <c r="P42" s="225"/>
      <c r="Q42" s="225"/>
      <c r="R42" s="225"/>
      <c r="S42" s="225"/>
      <c r="T42" s="225"/>
      <c r="U42" s="225"/>
      <c r="V42" s="225"/>
      <c r="W42" s="225"/>
    </row>
  </sheetData>
  <sheetProtection/>
  <mergeCells count="20">
    <mergeCell ref="B25:C25"/>
    <mergeCell ref="D25:E25"/>
    <mergeCell ref="D27:G27"/>
    <mergeCell ref="S27:W29"/>
    <mergeCell ref="M3:N3"/>
    <mergeCell ref="O3:R3"/>
    <mergeCell ref="S3:T3"/>
    <mergeCell ref="U3:W3"/>
    <mergeCell ref="P30:W35"/>
    <mergeCell ref="P36:W42"/>
    <mergeCell ref="A2:W2"/>
    <mergeCell ref="B3:B4"/>
    <mergeCell ref="C3:C4"/>
    <mergeCell ref="D3:D4"/>
    <mergeCell ref="E3:E4"/>
    <mergeCell ref="F3:F4"/>
    <mergeCell ref="G3:G4"/>
    <mergeCell ref="H3:H4"/>
    <mergeCell ref="I3:J3"/>
    <mergeCell ref="K3:L3"/>
  </mergeCells>
  <printOptions/>
  <pageMargins left="0.75" right="0.75" top="1" bottom="1" header="0.5" footer="0.5"/>
  <pageSetup horizontalDpi="600" verticalDpi="600" orientation="portrait" paperSize="9" r:id="rId2"/>
  <ignoredErrors>
    <ignoredError sqref="W25 V25" unlockedFormula="1"/>
    <ignoredError sqref="O8:W24" 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Haluk Kaplanoglu</dc:creator>
  <cp:keywords/>
  <dc:description/>
  <cp:lastModifiedBy>Sadi Çilingir</cp:lastModifiedBy>
  <cp:lastPrinted>2007-08-27T17:14:12Z</cp:lastPrinted>
  <dcterms:created xsi:type="dcterms:W3CDTF">2006-03-15T09:07:04Z</dcterms:created>
  <dcterms:modified xsi:type="dcterms:W3CDTF">2009-05-25T19:05:42Z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-1892574857</vt:i4>
  </property>
  <property fmtid="{D5CDD505-2E9C-101B-9397-08002B2CF9AE}" pid="3" name="_EmailSubject">
    <vt:lpwstr>New Weekend Ranking.xls</vt:lpwstr>
  </property>
  <property fmtid="{D5CDD505-2E9C-101B-9397-08002B2CF9AE}" pid="4" name="_AuthorEmail">
    <vt:lpwstr>Haluk.Kaplanoglu@warnerbros.com</vt:lpwstr>
  </property>
  <property fmtid="{D5CDD505-2E9C-101B-9397-08002B2CF9AE}" pid="5" name="_AuthorEmailDisplayName">
    <vt:lpwstr>Kaplanoglu, Haluk</vt:lpwstr>
  </property>
  <property fmtid="{D5CDD505-2E9C-101B-9397-08002B2CF9AE}" pid="6" name="_ReviewingToolsShownOnce">
    <vt:lpwstr/>
  </property>
</Properties>
</file>