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04-06 Sep (we 36)" sheetId="1" r:id="rId1"/>
    <sheet name="04-06 Sep (Top 20)" sheetId="2" r:id="rId2"/>
  </sheets>
  <definedNames>
    <definedName name="_xlnm.Print_Area" localSheetId="0">'04-06 Sep (we 36)'!$A$1:$W$109</definedName>
  </definedNames>
  <calcPr fullCalcOnLoad="1"/>
</workbook>
</file>

<file path=xl/sharedStrings.xml><?xml version="1.0" encoding="utf-8"?>
<sst xmlns="http://schemas.openxmlformats.org/spreadsheetml/2006/main" count="387" uniqueCount="163">
  <si>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</si>
  <si>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</si>
  <si>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</si>
  <si>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</si>
  <si>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</si>
  <si>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</si>
  <si>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</si>
  <si>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</si>
  <si>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</si>
  <si>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</si>
  <si>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</si>
  <si>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</si>
  <si>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</si>
  <si>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</si>
  <si>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</si>
  <si>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</si>
  <si>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</si>
  <si>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</si>
  <si>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</si>
  <si>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</si>
  <si>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</si>
  <si>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</si>
  <si>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</si>
  <si>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</si>
  <si>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</si>
  <si>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</si>
  <si>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</si>
  <si>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</si>
  <si>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FOX</t>
  </si>
  <si>
    <t>WALT DISNEY</t>
  </si>
  <si>
    <t>UNIVERSAL</t>
  </si>
  <si>
    <t>TWILIGHT</t>
  </si>
  <si>
    <t>OZEN</t>
  </si>
  <si>
    <t>SPRI</t>
  </si>
  <si>
    <t>ALL THE BOYS LOVE MANDY LANE</t>
  </si>
  <si>
    <t>FILMPOP</t>
  </si>
  <si>
    <t>OZEN-UMUT</t>
  </si>
  <si>
    <t>MARTYRS</t>
  </si>
  <si>
    <t xml:space="preserve">BIR FILM   </t>
  </si>
  <si>
    <t>CINEGROUP</t>
  </si>
  <si>
    <t>CLIVE BARKER'S BOOK OF BLOOD</t>
  </si>
  <si>
    <t>ANGELS &amp; DEMONS</t>
  </si>
  <si>
    <t>NIGHT AT THE MUSEUM 2</t>
  </si>
  <si>
    <t>MY BEST FRIEND'S GIRL</t>
  </si>
  <si>
    <t>HADİGARİ CUMHUR</t>
  </si>
  <si>
    <t>METAFOR</t>
  </si>
  <si>
    <t>ROADSIDE ROMEO</t>
  </si>
  <si>
    <t>PINEMA</t>
  </si>
  <si>
    <t>ICON MEDYA</t>
  </si>
  <si>
    <t>TERMINATOR: SALVATION</t>
  </si>
  <si>
    <t>ANYTHING FOR HER</t>
  </si>
  <si>
    <t>FILMA</t>
  </si>
  <si>
    <t>HAUNTING IN CONNECTICUT</t>
  </si>
  <si>
    <t>BURNING PLAIN</t>
  </si>
  <si>
    <t>2929 INTERNATIONAL</t>
  </si>
  <si>
    <t>SHINJUKU INCIDENT</t>
  </si>
  <si>
    <t>EMPEROR</t>
  </si>
  <si>
    <t>BIR FILM</t>
  </si>
  <si>
    <t>PROPOSAL,THE</t>
  </si>
  <si>
    <t>17 AGAIN</t>
  </si>
  <si>
    <t>LAST HOUSE ON THE LEFT, THE</t>
  </si>
  <si>
    <t>12 ROUNDS</t>
  </si>
  <si>
    <t>DIARY OF A SEX ADDICT</t>
  </si>
  <si>
    <t>L'ENNEMI INTIME</t>
  </si>
  <si>
    <t>ICE AGE 3: DAWN OF THE DINOSAURS</t>
  </si>
  <si>
    <t>I'VE LOVED YOU SO LONG…</t>
  </si>
  <si>
    <t>UGC</t>
  </si>
  <si>
    <t>PUBLIC ENEMIES</t>
  </si>
  <si>
    <t>HANGOVER</t>
  </si>
  <si>
    <t>HUSH</t>
  </si>
  <si>
    <t>PATHE</t>
  </si>
  <si>
    <t>TOWELHEAD</t>
  </si>
  <si>
    <t>HARRY POTTER 6: HALF-BLOOD PRINCE</t>
  </si>
  <si>
    <t>TRANSFORMERS 2</t>
  </si>
  <si>
    <t>D PRODUCTIONS</t>
  </si>
  <si>
    <t>GHOSTS OF GIRLFRIEND PAST</t>
  </si>
  <si>
    <t>HUMANS</t>
  </si>
  <si>
    <t>SECRETS OF STATE</t>
  </si>
  <si>
    <t>CHILDREN, THE</t>
  </si>
  <si>
    <t>PROTAGONIST PICTURES</t>
  </si>
  <si>
    <t>FRANKLYN</t>
  </si>
  <si>
    <t>HANWAY FILMS</t>
  </si>
  <si>
    <t>COUNTESS, THE</t>
  </si>
  <si>
    <t>PONYO ON THE CLIFF BY THE SEA</t>
  </si>
  <si>
    <t>LAST CONTINENT</t>
  </si>
  <si>
    <t>WARNER BROS.</t>
  </si>
  <si>
    <t>UNINVITED, THE</t>
  </si>
  <si>
    <t>TMC</t>
  </si>
  <si>
    <t>COMING SOON</t>
  </si>
  <si>
    <t>PAZAR: BIR TICARET MASALI</t>
  </si>
  <si>
    <t>PI FILM</t>
  </si>
  <si>
    <t>RECEP İVEDİK 2</t>
  </si>
  <si>
    <t>MY SISTER'S KEEPER</t>
  </si>
  <si>
    <t>TAKING OF PELHAM</t>
  </si>
  <si>
    <t>EDEN LAKE</t>
  </si>
  <si>
    <t>CHOKE</t>
  </si>
  <si>
    <t>AE FILM</t>
  </si>
  <si>
    <t>LAST CHANCE HARVEY</t>
  </si>
  <si>
    <t>MEDYAVIZYON</t>
  </si>
  <si>
    <t>R FILM</t>
  </si>
  <si>
    <t>TRAITOR</t>
  </si>
  <si>
    <t>EASY VIRTUE</t>
  </si>
  <si>
    <t>KADRİ'NİN GÖTÜRDÜĞÜ YERE GİT</t>
  </si>
  <si>
    <t>U.S.T.A-MEDYAVIZYON</t>
  </si>
  <si>
    <t>SOMEONE BEHIND YOU</t>
  </si>
  <si>
    <t>HAYALET FILM</t>
  </si>
  <si>
    <t>NOKTA</t>
  </si>
  <si>
    <t>ENSEMBLE C'EST TOUT</t>
  </si>
  <si>
    <t>PINK PANTHER 2</t>
  </si>
  <si>
    <t>TRANSSIBERIAN</t>
  </si>
  <si>
    <t>AŞK TUTULMASI</t>
  </si>
  <si>
    <t>SUGARWORKZ-TIM'S</t>
  </si>
  <si>
    <t>BAŞKA SEMTİN ÇOCUKLARI</t>
  </si>
  <si>
    <t>BULUT FILM</t>
  </si>
  <si>
    <t>INGLOURIOUS BASTERDS</t>
  </si>
  <si>
    <t>HIGH LANE</t>
  </si>
  <si>
    <t>ISSIZ ADAM</t>
  </si>
  <si>
    <t>CINEFILM</t>
  </si>
  <si>
    <t>MOST PRODUCTION</t>
  </si>
  <si>
    <t>I LOVE YOU MAN</t>
  </si>
  <si>
    <t>FIDA</t>
  </si>
  <si>
    <t>HOW TO LOSE FRIENDS AND ALIENATE</t>
  </si>
  <si>
    <t>USTA</t>
  </si>
  <si>
    <t>SPOT FILM</t>
  </si>
  <si>
    <t>FINAL DESTINATION 4 (3D)</t>
  </si>
  <si>
    <t>BLUE ELEPHANT</t>
  </si>
  <si>
    <t>G.I.JOE: THE RISE OF COBRA</t>
  </si>
  <si>
    <t>SUNSHINE CLEANING</t>
  </si>
  <si>
    <t xml:space="preserve">MARS </t>
  </si>
  <si>
    <t>FILMPARK</t>
  </si>
  <si>
    <t>OXFORD MURDERS, THE</t>
  </si>
  <si>
    <t>CAPITOL</t>
  </si>
  <si>
    <t>GOKTEN UC ELMA DUSTU</t>
  </si>
  <si>
    <t>DEFNE FILM</t>
  </si>
  <si>
    <t>LISSI AND THE WILD EMPEROR</t>
  </si>
  <si>
    <t>ORPHAN</t>
  </si>
  <si>
    <t>ZEYTİNİN HAYALİ</t>
  </si>
  <si>
    <t>ELLA YAPIM</t>
  </si>
  <si>
    <t>HAYATIN TUZU</t>
  </si>
  <si>
    <t>FIKIRTEPE FILM</t>
  </si>
  <si>
    <t>ALONE</t>
  </si>
  <si>
    <t>DUKA FILM</t>
  </si>
  <si>
    <t>GMM TAI HUB.</t>
  </si>
  <si>
    <t>MADE IN EUROPE</t>
  </si>
  <si>
    <t>TEMELKURAN</t>
  </si>
  <si>
    <t>SCAR</t>
  </si>
  <si>
    <t>TIMBER FALLS</t>
  </si>
  <si>
    <t>HUNGER</t>
  </si>
  <si>
    <t>KUZEY</t>
  </si>
  <si>
    <t xml:space="preserve">NO MAN'S LAND:THE RISE OF REEKER </t>
  </si>
  <si>
    <t>FRIDAY THE 13TH</t>
  </si>
  <si>
    <t>MARATHON- SARMASIK S.</t>
  </si>
  <si>
    <t>DİLBER'İN SEKİZ GÜNÜ</t>
  </si>
  <si>
    <t>SAN FILM</t>
  </si>
  <si>
    <t>KNOWING</t>
  </si>
  <si>
    <t>DUPLICITY</t>
  </si>
  <si>
    <t>FAST AND THE FURIOUS</t>
  </si>
  <si>
    <t>OUTLANDER</t>
  </si>
  <si>
    <t>HE'S JUST NOT THAT INTO YOU</t>
  </si>
  <si>
    <t>UNBORN, THE</t>
  </si>
  <si>
    <t>CURIOUS CASE OF BENJAMIN BUTTON</t>
  </si>
  <si>
    <t>OZEN-AKSOY FILM</t>
  </si>
  <si>
    <t>WATCHMEN</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</si>
</sst>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5">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40">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5" xfId="0" applyFont="1" applyBorder="1" applyAlignment="1">
      <alignment horizontal="left" vertical="center"/>
    </xf>
    <xf numFmtId="0" fontId="23" fillId="0" borderId="31" xfId="0" applyFont="1" applyFill="1" applyBorder="1" applyAlignment="1">
      <alignment horizontal="left" vertical="top"/>
    </xf>
    <xf numFmtId="190" fontId="23" fillId="0" borderId="32" xfId="0" applyNumberFormat="1" applyFont="1" applyFill="1" applyBorder="1" applyAlignment="1">
      <alignment horizontal="center" vertical="top"/>
    </xf>
    <xf numFmtId="0" fontId="23" fillId="0" borderId="32" xfId="0" applyFont="1" applyFill="1" applyBorder="1" applyAlignment="1">
      <alignment horizontal="left" vertical="top"/>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32" xfId="0" applyFont="1" applyFill="1" applyBorder="1" applyAlignment="1">
      <alignment horizontal="center" vertical="top"/>
    </xf>
    <xf numFmtId="185" fontId="23" fillId="0" borderId="32" xfId="42" applyNumberFormat="1" applyFont="1" applyFill="1" applyBorder="1" applyAlignment="1">
      <alignment horizontal="right" vertical="top"/>
    </xf>
    <xf numFmtId="188" fontId="23" fillId="0" borderId="32" xfId="42" applyNumberFormat="1" applyFont="1" applyFill="1" applyBorder="1" applyAlignment="1">
      <alignment horizontal="right" vertical="top"/>
    </xf>
    <xf numFmtId="188" fontId="23" fillId="0" borderId="32" xfId="59" applyNumberFormat="1" applyFont="1" applyFill="1" applyBorder="1" applyAlignment="1" applyProtection="1">
      <alignment horizontal="right" vertical="top"/>
      <protection/>
    </xf>
    <xf numFmtId="193" fontId="23" fillId="0" borderId="32" xfId="59" applyNumberFormat="1" applyFont="1" applyFill="1" applyBorder="1" applyAlignment="1" applyProtection="1">
      <alignment horizontal="right" vertical="top"/>
      <protection/>
    </xf>
    <xf numFmtId="192" fontId="23" fillId="0" borderId="32" xfId="59" applyNumberFormat="1" applyFont="1" applyFill="1" applyBorder="1" applyAlignment="1" applyProtection="1">
      <alignment vertical="top"/>
      <protection/>
    </xf>
    <xf numFmtId="193" fontId="23" fillId="0" borderId="33" xfId="0" applyNumberFormat="1" applyFont="1" applyFill="1" applyBorder="1" applyAlignment="1">
      <alignment horizontal="right" vertical="top"/>
    </xf>
    <xf numFmtId="0" fontId="23" fillId="0" borderId="25"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185" fontId="27" fillId="0" borderId="32" xfId="42" applyNumberFormat="1" applyFont="1" applyFill="1" applyBorder="1" applyAlignment="1">
      <alignment horizontal="right" vertical="top"/>
    </xf>
    <xf numFmtId="188" fontId="27" fillId="0" borderId="32" xfId="42" applyNumberFormat="1" applyFont="1" applyFill="1" applyBorder="1" applyAlignment="1">
      <alignment horizontal="right" vertical="top"/>
    </xf>
    <xf numFmtId="185" fontId="27" fillId="0" borderId="10" xfId="42" applyNumberFormat="1" applyFont="1" applyFill="1" applyBorder="1" applyAlignment="1">
      <alignment horizontal="right" vertical="top"/>
    </xf>
    <xf numFmtId="188" fontId="27" fillId="0" borderId="10" xfId="42" applyNumberFormat="1" applyFont="1" applyFill="1" applyBorder="1" applyAlignment="1">
      <alignment horizontal="right" vertical="top"/>
    </xf>
    <xf numFmtId="185" fontId="27" fillId="0" borderId="25" xfId="42" applyNumberFormat="1" applyFont="1" applyFill="1" applyBorder="1" applyAlignment="1">
      <alignment horizontal="right" vertical="top"/>
    </xf>
    <xf numFmtId="188" fontId="27" fillId="0" borderId="25" xfId="42" applyNumberFormat="1" applyFont="1" applyFill="1" applyBorder="1" applyAlignment="1">
      <alignment horizontal="right" vertical="top"/>
    </xf>
    <xf numFmtId="185" fontId="27" fillId="0" borderId="12" xfId="42" applyNumberFormat="1" applyFont="1" applyFill="1" applyBorder="1" applyAlignment="1">
      <alignment horizontal="right" vertical="top"/>
    </xf>
    <xf numFmtId="188" fontId="27" fillId="0" borderId="12" xfId="42" applyNumberFormat="1" applyFont="1" applyFill="1" applyBorder="1" applyAlignment="1">
      <alignment horizontal="right" vertical="top"/>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35"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185" fontId="16" fillId="0" borderId="32"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193" fontId="16" fillId="0" borderId="32" xfId="0" applyNumberFormat="1"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71" fontId="16" fillId="0" borderId="31" xfId="42" applyFont="1" applyFill="1" applyBorder="1" applyAlignment="1" applyProtection="1">
      <alignment horizontal="center" vertical="center"/>
      <protection/>
    </xf>
    <xf numFmtId="171" fontId="16" fillId="0" borderId="36" xfId="42"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7" xfId="42" applyFont="1" applyFill="1" applyBorder="1" applyAlignment="1" applyProtection="1">
      <alignment horizontal="center" vertical="center"/>
      <protection/>
    </xf>
    <xf numFmtId="171" fontId="16" fillId="0" borderId="38" xfId="42" applyFont="1" applyFill="1" applyBorder="1" applyAlignment="1" applyProtection="1">
      <alignment horizontal="center" vertical="center"/>
      <protection/>
    </xf>
    <xf numFmtId="190" fontId="16" fillId="0" borderId="39"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9"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85" fontId="16" fillId="0" borderId="39"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193" fontId="16" fillId="0" borderId="4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7221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4430375" y="0"/>
          <a:ext cx="27717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7202150"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4297025" y="419100"/>
          <a:ext cx="276225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36
</a:t>
          </a:r>
          <a:r>
            <a:rPr lang="en-US" cap="none" sz="2000" b="0" i="0" u="none" baseline="0">
              <a:solidFill>
                <a:srgbClr val="000000"/>
              </a:solidFill>
              <a:latin typeface="Impact"/>
              <a:ea typeface="Impact"/>
              <a:cs typeface="Impact"/>
            </a:rPr>
            <a:t>04-06 SEP'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17919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048500" y="0"/>
          <a:ext cx="25622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134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6915150" y="0"/>
          <a:ext cx="22002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1249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258050" y="409575"/>
          <a:ext cx="176212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134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6915150" y="0"/>
          <a:ext cx="22002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124950"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7305675" y="581025"/>
          <a:ext cx="1752600"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36
</a:t>
          </a:r>
          <a:r>
            <a:rPr lang="en-US" cap="none" sz="1200" b="0" i="0" u="none" baseline="0">
              <a:solidFill>
                <a:srgbClr val="000000"/>
              </a:solidFill>
              <a:latin typeface="Impact"/>
              <a:ea typeface="Impact"/>
              <a:cs typeface="Impact"/>
            </a:rPr>
            <a:t>04-06 SEP'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09"/>
  <sheetViews>
    <sheetView tabSelected="1" zoomScale="66" zoomScaleNormal="66" zoomScalePageLayoutView="0" workbookViewId="0" topLeftCell="A1">
      <selection activeCell="A29" sqref="A29:IV29"/>
    </sheetView>
  </sheetViews>
  <sheetFormatPr defaultColWidth="39.8515625" defaultRowHeight="12.75"/>
  <cols>
    <col min="1" max="1" width="4.421875" style="35" bestFit="1" customWidth="1"/>
    <col min="2" max="2" width="37.00390625" style="36" customWidth="1"/>
    <col min="3" max="3" width="9.57421875" style="37" bestFit="1" customWidth="1"/>
    <col min="4" max="4" width="11.57421875" style="21" customWidth="1"/>
    <col min="5" max="5" width="13.421875" style="21" customWidth="1"/>
    <col min="6" max="6" width="6.8515625" style="38" customWidth="1"/>
    <col min="7" max="7" width="8.57421875" style="38" customWidth="1"/>
    <col min="8" max="8" width="8.8515625" style="38" customWidth="1"/>
    <col min="9" max="9" width="11.140625" style="43" customWidth="1"/>
    <col min="10" max="10" width="8.57421875" style="133" customWidth="1"/>
    <col min="11" max="11" width="11.7109375" style="43" customWidth="1"/>
    <col min="12" max="12" width="9.00390625" style="133" bestFit="1" customWidth="1"/>
    <col min="13" max="13" width="13.421875" style="43" bestFit="1" customWidth="1"/>
    <col min="14" max="14" width="7.8515625" style="133" customWidth="1"/>
    <col min="15" max="15" width="14.00390625" style="128" customWidth="1"/>
    <col min="16" max="16" width="8.8515625" style="138" customWidth="1"/>
    <col min="17" max="17" width="9.421875" style="133" bestFit="1" customWidth="1"/>
    <col min="18" max="18" width="7.421875" style="39" bestFit="1" customWidth="1"/>
    <col min="19" max="19" width="12.7109375" style="43" bestFit="1" customWidth="1"/>
    <col min="20" max="20" width="9.7109375" style="53" customWidth="1"/>
    <col min="21" max="21" width="15.28125" style="43" customWidth="1"/>
    <col min="22" max="22" width="11.57421875" style="133" customWidth="1"/>
    <col min="23" max="23" width="7.28125" style="39" bestFit="1"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208" t="s">
        <v>13</v>
      </c>
      <c r="B2" s="209"/>
      <c r="C2" s="209"/>
      <c r="D2" s="209"/>
      <c r="E2" s="209"/>
      <c r="F2" s="209"/>
      <c r="G2" s="209"/>
      <c r="H2" s="209"/>
      <c r="I2" s="209"/>
      <c r="J2" s="209"/>
      <c r="K2" s="209"/>
      <c r="L2" s="209"/>
      <c r="M2" s="209"/>
      <c r="N2" s="209"/>
      <c r="O2" s="209"/>
      <c r="P2" s="209"/>
      <c r="Q2" s="209"/>
      <c r="R2" s="209"/>
      <c r="S2" s="209"/>
      <c r="T2" s="209"/>
      <c r="U2" s="209"/>
      <c r="V2" s="209"/>
      <c r="W2" s="209"/>
    </row>
    <row r="3" spans="1:24" s="19" customFormat="1" ht="20.25" customHeight="1">
      <c r="A3" s="46"/>
      <c r="B3" s="215" t="s">
        <v>14</v>
      </c>
      <c r="C3" s="217" t="s">
        <v>20</v>
      </c>
      <c r="D3" s="211" t="s">
        <v>4</v>
      </c>
      <c r="E3" s="211" t="s">
        <v>1</v>
      </c>
      <c r="F3" s="211" t="s">
        <v>21</v>
      </c>
      <c r="G3" s="211" t="s">
        <v>22</v>
      </c>
      <c r="H3" s="211" t="s">
        <v>23</v>
      </c>
      <c r="I3" s="210" t="s">
        <v>5</v>
      </c>
      <c r="J3" s="210"/>
      <c r="K3" s="210" t="s">
        <v>6</v>
      </c>
      <c r="L3" s="210"/>
      <c r="M3" s="210" t="s">
        <v>7</v>
      </c>
      <c r="N3" s="210"/>
      <c r="O3" s="213" t="s">
        <v>24</v>
      </c>
      <c r="P3" s="213"/>
      <c r="Q3" s="213"/>
      <c r="R3" s="213"/>
      <c r="S3" s="210" t="s">
        <v>3</v>
      </c>
      <c r="T3" s="210"/>
      <c r="U3" s="213" t="s">
        <v>15</v>
      </c>
      <c r="V3" s="213"/>
      <c r="W3" s="214"/>
      <c r="X3" s="44"/>
    </row>
    <row r="4" spans="1:24" s="19" customFormat="1" ht="43.5" thickBot="1">
      <c r="A4" s="47"/>
      <c r="B4" s="216"/>
      <c r="C4" s="218"/>
      <c r="D4" s="219"/>
      <c r="E4" s="219"/>
      <c r="F4" s="212"/>
      <c r="G4" s="212"/>
      <c r="H4" s="212"/>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76" t="s">
        <v>124</v>
      </c>
      <c r="C5" s="177">
        <v>40053</v>
      </c>
      <c r="D5" s="178" t="s">
        <v>26</v>
      </c>
      <c r="E5" s="179" t="s">
        <v>85</v>
      </c>
      <c r="F5" s="180">
        <v>19</v>
      </c>
      <c r="G5" s="181">
        <v>34</v>
      </c>
      <c r="H5" s="181">
        <v>2</v>
      </c>
      <c r="I5" s="182">
        <v>105001</v>
      </c>
      <c r="J5" s="183">
        <v>8700</v>
      </c>
      <c r="K5" s="182">
        <v>162838</v>
      </c>
      <c r="L5" s="183">
        <v>13331</v>
      </c>
      <c r="M5" s="182">
        <v>191643</v>
      </c>
      <c r="N5" s="183">
        <v>15930</v>
      </c>
      <c r="O5" s="191">
        <f>+I5+K5+M5</f>
        <v>459482</v>
      </c>
      <c r="P5" s="192">
        <f>+J5+L5+N5</f>
        <v>37961</v>
      </c>
      <c r="Q5" s="184">
        <f>IF(O5&lt;&gt;0,P5/G5,"")</f>
        <v>1116.5</v>
      </c>
      <c r="R5" s="185">
        <f>IF(O5&lt;&gt;0,O5/P5,"")</f>
        <v>12.104054160849293</v>
      </c>
      <c r="S5" s="182">
        <v>562904</v>
      </c>
      <c r="T5" s="186">
        <f aca="true" t="shared" si="0" ref="T5:T36">IF(S5&lt;&gt;0,-(S5-O5)/S5,"")</f>
        <v>-0.1837293748134673</v>
      </c>
      <c r="U5" s="182">
        <v>1347177</v>
      </c>
      <c r="V5" s="183">
        <v>116557</v>
      </c>
      <c r="W5" s="187">
        <f aca="true" t="shared" si="1" ref="W5:W36">U5/V5</f>
        <v>11.558096038847946</v>
      </c>
      <c r="X5" s="44"/>
    </row>
    <row r="6" spans="1:24" s="19" customFormat="1" ht="15" customHeight="1">
      <c r="A6" s="2">
        <v>2</v>
      </c>
      <c r="B6" s="150" t="s">
        <v>114</v>
      </c>
      <c r="C6" s="143">
        <v>40046</v>
      </c>
      <c r="D6" s="142" t="s">
        <v>2</v>
      </c>
      <c r="E6" s="173" t="s">
        <v>30</v>
      </c>
      <c r="F6" s="174">
        <v>55</v>
      </c>
      <c r="G6" s="144">
        <v>55</v>
      </c>
      <c r="H6" s="144">
        <v>3</v>
      </c>
      <c r="I6" s="145">
        <v>77015</v>
      </c>
      <c r="J6" s="146">
        <v>6735</v>
      </c>
      <c r="K6" s="145">
        <v>109323</v>
      </c>
      <c r="L6" s="146">
        <v>9697</v>
      </c>
      <c r="M6" s="145">
        <v>129430</v>
      </c>
      <c r="N6" s="146">
        <v>11550</v>
      </c>
      <c r="O6" s="193">
        <f>+M6+K6+I6</f>
        <v>315768</v>
      </c>
      <c r="P6" s="194">
        <f>+N6+L6+J6</f>
        <v>27982</v>
      </c>
      <c r="Q6" s="147">
        <f>+P6/G6</f>
        <v>508.76363636363635</v>
      </c>
      <c r="R6" s="148">
        <f>+O6/P6</f>
        <v>11.284683010506754</v>
      </c>
      <c r="S6" s="145">
        <v>395965</v>
      </c>
      <c r="T6" s="149">
        <f t="shared" si="0"/>
        <v>-0.20253557763943783</v>
      </c>
      <c r="U6" s="145">
        <v>1815060</v>
      </c>
      <c r="V6" s="146">
        <v>171567</v>
      </c>
      <c r="W6" s="151">
        <f t="shared" si="1"/>
        <v>10.579307209428386</v>
      </c>
      <c r="X6" s="44"/>
    </row>
    <row r="7" spans="1:24" s="20" customFormat="1" ht="15" customHeight="1" thickBot="1">
      <c r="A7" s="154">
        <v>3</v>
      </c>
      <c r="B7" s="157" t="s">
        <v>135</v>
      </c>
      <c r="C7" s="158">
        <v>40060</v>
      </c>
      <c r="D7" s="159" t="s">
        <v>26</v>
      </c>
      <c r="E7" s="175" t="s">
        <v>85</v>
      </c>
      <c r="F7" s="188">
        <v>82</v>
      </c>
      <c r="G7" s="160">
        <v>84</v>
      </c>
      <c r="H7" s="160">
        <v>1</v>
      </c>
      <c r="I7" s="161">
        <v>32723</v>
      </c>
      <c r="J7" s="152">
        <v>3273</v>
      </c>
      <c r="K7" s="161">
        <v>51970</v>
      </c>
      <c r="L7" s="152">
        <v>5137</v>
      </c>
      <c r="M7" s="161">
        <v>68251</v>
      </c>
      <c r="N7" s="152">
        <v>6891</v>
      </c>
      <c r="O7" s="195">
        <f>+I7+K7+M7</f>
        <v>152944</v>
      </c>
      <c r="P7" s="196">
        <f>+J7+L7+N7</f>
        <v>15301</v>
      </c>
      <c r="Q7" s="155">
        <f>IF(O7&lt;&gt;0,P7/G7,"")</f>
        <v>182.1547619047619</v>
      </c>
      <c r="R7" s="156">
        <f>IF(O7&lt;&gt;0,O7/P7,"")</f>
        <v>9.99568655643422</v>
      </c>
      <c r="S7" s="161"/>
      <c r="T7" s="153">
        <f t="shared" si="0"/>
      </c>
      <c r="U7" s="161">
        <v>152944</v>
      </c>
      <c r="V7" s="152">
        <v>15301</v>
      </c>
      <c r="W7" s="162">
        <f t="shared" si="1"/>
        <v>9.99568655643422</v>
      </c>
      <c r="X7" s="45"/>
    </row>
    <row r="8" spans="1:24" s="20" customFormat="1" ht="15" customHeight="1">
      <c r="A8" s="54">
        <v>4</v>
      </c>
      <c r="B8" s="163" t="s">
        <v>64</v>
      </c>
      <c r="C8" s="164">
        <v>39995</v>
      </c>
      <c r="D8" s="165" t="s">
        <v>27</v>
      </c>
      <c r="E8" s="189" t="s">
        <v>28</v>
      </c>
      <c r="F8" s="190">
        <v>209</v>
      </c>
      <c r="G8" s="166">
        <v>139</v>
      </c>
      <c r="H8" s="166">
        <v>10</v>
      </c>
      <c r="I8" s="167">
        <v>21332.5</v>
      </c>
      <c r="J8" s="168">
        <v>2779</v>
      </c>
      <c r="K8" s="167">
        <v>39940.25</v>
      </c>
      <c r="L8" s="168">
        <v>4907</v>
      </c>
      <c r="M8" s="167">
        <v>49197</v>
      </c>
      <c r="N8" s="168">
        <v>6088</v>
      </c>
      <c r="O8" s="197">
        <f>I8+K8+M8</f>
        <v>110469.75</v>
      </c>
      <c r="P8" s="198">
        <f>J8+L8+N8</f>
        <v>13774</v>
      </c>
      <c r="Q8" s="169">
        <f>P8/G8</f>
        <v>99.09352517985612</v>
      </c>
      <c r="R8" s="170">
        <f>+O8/P8</f>
        <v>8.020164803252504</v>
      </c>
      <c r="S8" s="167">
        <v>139036.75</v>
      </c>
      <c r="T8" s="171">
        <f t="shared" si="0"/>
        <v>-0.20546366338396144</v>
      </c>
      <c r="U8" s="167">
        <v>10615326</v>
      </c>
      <c r="V8" s="168">
        <v>1306934</v>
      </c>
      <c r="W8" s="172">
        <f t="shared" si="1"/>
        <v>8.122312220816047</v>
      </c>
      <c r="X8" s="45"/>
    </row>
    <row r="9" spans="1:24" s="20" customFormat="1" ht="15" customHeight="1">
      <c r="A9" s="54">
        <v>5</v>
      </c>
      <c r="B9" s="150" t="s">
        <v>125</v>
      </c>
      <c r="C9" s="143">
        <v>40053</v>
      </c>
      <c r="D9" s="142" t="s">
        <v>2</v>
      </c>
      <c r="E9" s="173" t="s">
        <v>87</v>
      </c>
      <c r="F9" s="174">
        <v>82</v>
      </c>
      <c r="G9" s="144">
        <v>83</v>
      </c>
      <c r="H9" s="144">
        <v>2</v>
      </c>
      <c r="I9" s="145">
        <v>18018</v>
      </c>
      <c r="J9" s="146">
        <v>2012</v>
      </c>
      <c r="K9" s="145">
        <v>38326</v>
      </c>
      <c r="L9" s="146">
        <v>3800</v>
      </c>
      <c r="M9" s="145">
        <v>40199</v>
      </c>
      <c r="N9" s="146">
        <v>4160</v>
      </c>
      <c r="O9" s="193">
        <f>+M9+K9+I9</f>
        <v>96543</v>
      </c>
      <c r="P9" s="194">
        <f>+N9+L9+J9</f>
        <v>9972</v>
      </c>
      <c r="Q9" s="147">
        <f>+P9/G9</f>
        <v>120.144578313253</v>
      </c>
      <c r="R9" s="148">
        <f>+O9/P9</f>
        <v>9.681407942238268</v>
      </c>
      <c r="S9" s="145">
        <v>152546</v>
      </c>
      <c r="T9" s="149">
        <f t="shared" si="0"/>
        <v>-0.36712204843129287</v>
      </c>
      <c r="U9" s="145">
        <v>343394</v>
      </c>
      <c r="V9" s="146">
        <v>37329</v>
      </c>
      <c r="W9" s="151">
        <f t="shared" si="1"/>
        <v>9.19912132658255</v>
      </c>
      <c r="X9" s="45"/>
    </row>
    <row r="10" spans="1:24" s="20" customFormat="1" ht="15" customHeight="1">
      <c r="A10" s="54">
        <v>6</v>
      </c>
      <c r="B10" s="150" t="s">
        <v>42</v>
      </c>
      <c r="C10" s="143">
        <v>39955</v>
      </c>
      <c r="D10" s="142" t="s">
        <v>27</v>
      </c>
      <c r="E10" s="173" t="s">
        <v>28</v>
      </c>
      <c r="F10" s="174">
        <v>88</v>
      </c>
      <c r="G10" s="144">
        <v>81</v>
      </c>
      <c r="H10" s="144">
        <v>16</v>
      </c>
      <c r="I10" s="145">
        <v>13001.75</v>
      </c>
      <c r="J10" s="146">
        <v>1667</v>
      </c>
      <c r="K10" s="145">
        <v>21016.75</v>
      </c>
      <c r="L10" s="146">
        <v>2607</v>
      </c>
      <c r="M10" s="145">
        <v>26583.25</v>
      </c>
      <c r="N10" s="146">
        <v>3355</v>
      </c>
      <c r="O10" s="193">
        <f>I10+K10+M10</f>
        <v>60601.75</v>
      </c>
      <c r="P10" s="194">
        <f>J10+L10+N10</f>
        <v>7629</v>
      </c>
      <c r="Q10" s="147">
        <f>P10/G10</f>
        <v>94.18518518518519</v>
      </c>
      <c r="R10" s="148">
        <f>+O10/P10</f>
        <v>7.943603355616726</v>
      </c>
      <c r="S10" s="145">
        <v>371</v>
      </c>
      <c r="T10" s="149">
        <f t="shared" si="0"/>
        <v>162.34703504043128</v>
      </c>
      <c r="U10" s="145">
        <v>984447</v>
      </c>
      <c r="V10" s="146">
        <v>125195</v>
      </c>
      <c r="W10" s="151">
        <f t="shared" si="1"/>
        <v>7.863309237589361</v>
      </c>
      <c r="X10" s="45"/>
    </row>
    <row r="11" spans="1:24" s="20" customFormat="1" ht="15" customHeight="1">
      <c r="A11" s="54">
        <v>7</v>
      </c>
      <c r="B11" s="150" t="s">
        <v>126</v>
      </c>
      <c r="C11" s="143">
        <v>40032</v>
      </c>
      <c r="D11" s="142" t="s">
        <v>2</v>
      </c>
      <c r="E11" s="173" t="s">
        <v>11</v>
      </c>
      <c r="F11" s="174">
        <v>96</v>
      </c>
      <c r="G11" s="144">
        <v>92</v>
      </c>
      <c r="H11" s="144">
        <v>5</v>
      </c>
      <c r="I11" s="145">
        <v>13429</v>
      </c>
      <c r="J11" s="146">
        <v>1887</v>
      </c>
      <c r="K11" s="145">
        <v>19739</v>
      </c>
      <c r="L11" s="146">
        <v>2474</v>
      </c>
      <c r="M11" s="145">
        <v>25693</v>
      </c>
      <c r="N11" s="146">
        <v>3295</v>
      </c>
      <c r="O11" s="193">
        <f>+M11+K11+I11</f>
        <v>58861</v>
      </c>
      <c r="P11" s="194">
        <f>+N11+L11+J11</f>
        <v>7656</v>
      </c>
      <c r="Q11" s="147">
        <f>+P11/G11</f>
        <v>83.21739130434783</v>
      </c>
      <c r="R11" s="148">
        <f>+O11/P11</f>
        <v>7.688218390804598</v>
      </c>
      <c r="S11" s="145">
        <v>86931</v>
      </c>
      <c r="T11" s="149">
        <f t="shared" si="0"/>
        <v>-0.3228997710828128</v>
      </c>
      <c r="U11" s="145">
        <v>1258663</v>
      </c>
      <c r="V11" s="146">
        <v>143581</v>
      </c>
      <c r="W11" s="151">
        <f t="shared" si="1"/>
        <v>8.76622255033744</v>
      </c>
      <c r="X11" s="45"/>
    </row>
    <row r="12" spans="1:24" s="20" customFormat="1" ht="15" customHeight="1">
      <c r="A12" s="54">
        <v>8</v>
      </c>
      <c r="B12" s="150" t="s">
        <v>92</v>
      </c>
      <c r="C12" s="143">
        <v>40039</v>
      </c>
      <c r="D12" s="142" t="s">
        <v>26</v>
      </c>
      <c r="E12" s="173" t="s">
        <v>85</v>
      </c>
      <c r="F12" s="174">
        <v>68</v>
      </c>
      <c r="G12" s="144">
        <v>54</v>
      </c>
      <c r="H12" s="144">
        <v>4</v>
      </c>
      <c r="I12" s="145">
        <v>7484</v>
      </c>
      <c r="J12" s="146">
        <v>890</v>
      </c>
      <c r="K12" s="145">
        <v>12680</v>
      </c>
      <c r="L12" s="146">
        <v>1496</v>
      </c>
      <c r="M12" s="145">
        <v>14293</v>
      </c>
      <c r="N12" s="146">
        <v>1705</v>
      </c>
      <c r="O12" s="193">
        <f aca="true" t="shared" si="2" ref="O12:P14">+I12+K12+M12</f>
        <v>34457</v>
      </c>
      <c r="P12" s="194">
        <f t="shared" si="2"/>
        <v>4091</v>
      </c>
      <c r="Q12" s="147">
        <f>IF(O12&lt;&gt;0,P12/G12,"")</f>
        <v>75.75925925925925</v>
      </c>
      <c r="R12" s="148">
        <f>IF(O12&lt;&gt;0,O12/P12,"")</f>
        <v>8.422635052554387</v>
      </c>
      <c r="S12" s="145">
        <v>76940</v>
      </c>
      <c r="T12" s="149">
        <f t="shared" si="0"/>
        <v>-0.5521575253444242</v>
      </c>
      <c r="U12" s="145">
        <v>619139</v>
      </c>
      <c r="V12" s="146">
        <v>65954</v>
      </c>
      <c r="W12" s="151">
        <f t="shared" si="1"/>
        <v>9.38743669830488</v>
      </c>
      <c r="X12" s="45"/>
    </row>
    <row r="13" spans="1:24" s="20" customFormat="1" ht="15" customHeight="1">
      <c r="A13" s="54">
        <v>9</v>
      </c>
      <c r="B13" s="150" t="s">
        <v>72</v>
      </c>
      <c r="C13" s="143">
        <v>40009</v>
      </c>
      <c r="D13" s="142" t="s">
        <v>26</v>
      </c>
      <c r="E13" s="173" t="s">
        <v>85</v>
      </c>
      <c r="F13" s="174">
        <v>190</v>
      </c>
      <c r="G13" s="144">
        <v>85</v>
      </c>
      <c r="H13" s="144">
        <v>8</v>
      </c>
      <c r="I13" s="145">
        <v>5915</v>
      </c>
      <c r="J13" s="146">
        <v>896</v>
      </c>
      <c r="K13" s="145">
        <v>9100</v>
      </c>
      <c r="L13" s="146">
        <v>1354</v>
      </c>
      <c r="M13" s="145">
        <v>10939</v>
      </c>
      <c r="N13" s="146">
        <v>1535</v>
      </c>
      <c r="O13" s="193">
        <f t="shared" si="2"/>
        <v>25954</v>
      </c>
      <c r="P13" s="194">
        <f t="shared" si="2"/>
        <v>3785</v>
      </c>
      <c r="Q13" s="147">
        <f>IF(O13&lt;&gt;0,P13/G13,"")</f>
        <v>44.529411764705884</v>
      </c>
      <c r="R13" s="148">
        <f>IF(O13&lt;&gt;0,O13/P13,"")</f>
        <v>6.857067371202113</v>
      </c>
      <c r="S13" s="145">
        <v>53289</v>
      </c>
      <c r="T13" s="149">
        <f t="shared" si="0"/>
        <v>-0.5129576460432734</v>
      </c>
      <c r="U13" s="145">
        <v>4957639</v>
      </c>
      <c r="V13" s="146">
        <v>624018</v>
      </c>
      <c r="W13" s="151">
        <f t="shared" si="1"/>
        <v>7.944705120685621</v>
      </c>
      <c r="X13" s="45"/>
    </row>
    <row r="14" spans="1:24" s="20" customFormat="1" ht="15" customHeight="1">
      <c r="A14" s="54">
        <v>10</v>
      </c>
      <c r="B14" s="150" t="s">
        <v>93</v>
      </c>
      <c r="C14" s="143">
        <v>40025</v>
      </c>
      <c r="D14" s="142" t="s">
        <v>26</v>
      </c>
      <c r="E14" s="173" t="s">
        <v>33</v>
      </c>
      <c r="F14" s="174">
        <v>66</v>
      </c>
      <c r="G14" s="144">
        <v>59</v>
      </c>
      <c r="H14" s="144">
        <v>6</v>
      </c>
      <c r="I14" s="145">
        <v>5377</v>
      </c>
      <c r="J14" s="146">
        <v>719</v>
      </c>
      <c r="K14" s="145">
        <v>7187</v>
      </c>
      <c r="L14" s="146">
        <v>983</v>
      </c>
      <c r="M14" s="145">
        <v>11277</v>
      </c>
      <c r="N14" s="146">
        <v>1541</v>
      </c>
      <c r="O14" s="193">
        <f t="shared" si="2"/>
        <v>23841</v>
      </c>
      <c r="P14" s="194">
        <f t="shared" si="2"/>
        <v>3243</v>
      </c>
      <c r="Q14" s="147">
        <f>IF(O14&lt;&gt;0,P14/G14,"")</f>
        <v>54.96610169491525</v>
      </c>
      <c r="R14" s="148">
        <f>IF(O14&lt;&gt;0,O14/P14,"")</f>
        <v>7.351526364477336</v>
      </c>
      <c r="S14" s="145">
        <v>34858</v>
      </c>
      <c r="T14" s="149">
        <f t="shared" si="0"/>
        <v>-0.3160537035974525</v>
      </c>
      <c r="U14" s="145">
        <v>996258</v>
      </c>
      <c r="V14" s="146">
        <v>104416</v>
      </c>
      <c r="W14" s="151">
        <f t="shared" si="1"/>
        <v>9.54123889059148</v>
      </c>
      <c r="X14" s="45"/>
    </row>
    <row r="15" spans="1:24" s="20" customFormat="1" ht="15" customHeight="1">
      <c r="A15" s="54">
        <v>11</v>
      </c>
      <c r="B15" s="150" t="s">
        <v>127</v>
      </c>
      <c r="C15" s="143">
        <v>40053</v>
      </c>
      <c r="D15" s="142" t="s">
        <v>27</v>
      </c>
      <c r="E15" s="173" t="s">
        <v>128</v>
      </c>
      <c r="F15" s="174">
        <v>14</v>
      </c>
      <c r="G15" s="144">
        <v>14</v>
      </c>
      <c r="H15" s="144">
        <v>2</v>
      </c>
      <c r="I15" s="145">
        <v>4826</v>
      </c>
      <c r="J15" s="146">
        <v>453</v>
      </c>
      <c r="K15" s="145">
        <v>5391.5</v>
      </c>
      <c r="L15" s="146">
        <v>513</v>
      </c>
      <c r="M15" s="145">
        <v>7301</v>
      </c>
      <c r="N15" s="146">
        <v>608</v>
      </c>
      <c r="O15" s="193">
        <f>I15+K15+M15</f>
        <v>17518.5</v>
      </c>
      <c r="P15" s="194">
        <f>J15+L15+N15</f>
        <v>1574</v>
      </c>
      <c r="Q15" s="147">
        <f>P15/G15</f>
        <v>112.42857142857143</v>
      </c>
      <c r="R15" s="148">
        <f>+O15/P15</f>
        <v>11.129923761118171</v>
      </c>
      <c r="S15" s="145">
        <v>29734.5</v>
      </c>
      <c r="T15" s="149">
        <f t="shared" si="0"/>
        <v>-0.41083589769459716</v>
      </c>
      <c r="U15" s="145">
        <v>64262.5</v>
      </c>
      <c r="V15" s="146">
        <v>5298</v>
      </c>
      <c r="W15" s="151">
        <f t="shared" si="1"/>
        <v>12.129577198942997</v>
      </c>
      <c r="X15" s="45"/>
    </row>
    <row r="16" spans="1:24" s="20" customFormat="1" ht="15" customHeight="1">
      <c r="A16" s="54">
        <v>12</v>
      </c>
      <c r="B16" s="150" t="s">
        <v>94</v>
      </c>
      <c r="C16" s="143">
        <v>40039</v>
      </c>
      <c r="D16" s="142" t="s">
        <v>27</v>
      </c>
      <c r="E16" s="173" t="s">
        <v>70</v>
      </c>
      <c r="F16" s="174">
        <v>25</v>
      </c>
      <c r="G16" s="144">
        <v>22</v>
      </c>
      <c r="H16" s="144">
        <v>4</v>
      </c>
      <c r="I16" s="145">
        <v>2689.5</v>
      </c>
      <c r="J16" s="146">
        <v>399</v>
      </c>
      <c r="K16" s="145">
        <v>4714.5</v>
      </c>
      <c r="L16" s="146">
        <v>626</v>
      </c>
      <c r="M16" s="145">
        <v>6234</v>
      </c>
      <c r="N16" s="146">
        <v>811</v>
      </c>
      <c r="O16" s="193">
        <f>I16+K16+M16</f>
        <v>13638</v>
      </c>
      <c r="P16" s="194">
        <f>J16+L16+N16</f>
        <v>1836</v>
      </c>
      <c r="Q16" s="147">
        <f>P16/G16</f>
        <v>83.45454545454545</v>
      </c>
      <c r="R16" s="148">
        <f>+O16/P16</f>
        <v>7.428104575163399</v>
      </c>
      <c r="S16" s="145">
        <v>15560.5</v>
      </c>
      <c r="T16" s="149">
        <f t="shared" si="0"/>
        <v>-0.1235500144596896</v>
      </c>
      <c r="U16" s="145">
        <v>159336.5</v>
      </c>
      <c r="V16" s="146">
        <v>17751</v>
      </c>
      <c r="W16" s="151">
        <f t="shared" si="1"/>
        <v>8.976198524026815</v>
      </c>
      <c r="X16" s="45"/>
    </row>
    <row r="17" spans="1:24" s="20" customFormat="1" ht="15" customHeight="1">
      <c r="A17" s="54">
        <v>13</v>
      </c>
      <c r="B17" s="150" t="s">
        <v>75</v>
      </c>
      <c r="C17" s="143">
        <v>40018</v>
      </c>
      <c r="D17" s="142" t="s">
        <v>26</v>
      </c>
      <c r="E17" s="173" t="s">
        <v>19</v>
      </c>
      <c r="F17" s="174">
        <v>70</v>
      </c>
      <c r="G17" s="144">
        <v>40</v>
      </c>
      <c r="H17" s="144">
        <v>7</v>
      </c>
      <c r="I17" s="145">
        <v>2902</v>
      </c>
      <c r="J17" s="146">
        <v>433</v>
      </c>
      <c r="K17" s="145">
        <v>4811</v>
      </c>
      <c r="L17" s="146">
        <v>717</v>
      </c>
      <c r="M17" s="145">
        <v>5867</v>
      </c>
      <c r="N17" s="146">
        <v>855</v>
      </c>
      <c r="O17" s="193">
        <f>+I17+K17+M17</f>
        <v>13580</v>
      </c>
      <c r="P17" s="194">
        <f>+J17+L17+N17</f>
        <v>2005</v>
      </c>
      <c r="Q17" s="147">
        <f>IF(O17&lt;&gt;0,P17/G17,"")</f>
        <v>50.125</v>
      </c>
      <c r="R17" s="148">
        <f>IF(O17&lt;&gt;0,O17/P17,"")</f>
        <v>6.7730673316708225</v>
      </c>
      <c r="S17" s="145">
        <v>30432</v>
      </c>
      <c r="T17" s="149">
        <f t="shared" si="0"/>
        <v>-0.5537592008412198</v>
      </c>
      <c r="U17" s="145">
        <v>1025191</v>
      </c>
      <c r="V17" s="146">
        <v>114789</v>
      </c>
      <c r="W17" s="151">
        <f t="shared" si="1"/>
        <v>8.931090958192858</v>
      </c>
      <c r="X17" s="45"/>
    </row>
    <row r="18" spans="1:24" s="20" customFormat="1" ht="15" customHeight="1">
      <c r="A18" s="54">
        <v>14</v>
      </c>
      <c r="B18" s="150" t="s">
        <v>136</v>
      </c>
      <c r="C18" s="143">
        <v>40060</v>
      </c>
      <c r="D18" s="142" t="s">
        <v>47</v>
      </c>
      <c r="E18" s="173" t="s">
        <v>137</v>
      </c>
      <c r="F18" s="174">
        <v>60</v>
      </c>
      <c r="G18" s="144">
        <v>61</v>
      </c>
      <c r="H18" s="144">
        <v>1</v>
      </c>
      <c r="I18" s="145">
        <v>1911</v>
      </c>
      <c r="J18" s="146">
        <v>224</v>
      </c>
      <c r="K18" s="145">
        <v>3804</v>
      </c>
      <c r="L18" s="146">
        <v>455</v>
      </c>
      <c r="M18" s="145">
        <v>5567</v>
      </c>
      <c r="N18" s="146">
        <v>646</v>
      </c>
      <c r="O18" s="193">
        <f>+I18+K18+M18</f>
        <v>11282</v>
      </c>
      <c r="P18" s="194">
        <f>+J18+L18+N18</f>
        <v>1325</v>
      </c>
      <c r="Q18" s="147">
        <f>+P18/G18</f>
        <v>21.721311475409838</v>
      </c>
      <c r="R18" s="148">
        <f>+O18/P18</f>
        <v>8.514716981132075</v>
      </c>
      <c r="S18" s="145"/>
      <c r="T18" s="149">
        <f t="shared" si="0"/>
      </c>
      <c r="U18" s="145">
        <v>11281</v>
      </c>
      <c r="V18" s="146">
        <v>1325</v>
      </c>
      <c r="W18" s="151">
        <f t="shared" si="1"/>
        <v>8.513962264150944</v>
      </c>
      <c r="X18" s="45"/>
    </row>
    <row r="19" spans="1:24" s="20" customFormat="1" ht="15" customHeight="1">
      <c r="A19" s="54">
        <v>15</v>
      </c>
      <c r="B19" s="150" t="s">
        <v>78</v>
      </c>
      <c r="C19" s="143">
        <v>40025</v>
      </c>
      <c r="D19" s="142" t="s">
        <v>27</v>
      </c>
      <c r="E19" s="173" t="s">
        <v>79</v>
      </c>
      <c r="F19" s="174">
        <v>35</v>
      </c>
      <c r="G19" s="144">
        <v>34</v>
      </c>
      <c r="H19" s="144">
        <v>6</v>
      </c>
      <c r="I19" s="145">
        <v>2420.75</v>
      </c>
      <c r="J19" s="146">
        <v>425</v>
      </c>
      <c r="K19" s="145">
        <v>3687</v>
      </c>
      <c r="L19" s="146">
        <v>645</v>
      </c>
      <c r="M19" s="145">
        <v>4861.75</v>
      </c>
      <c r="N19" s="146">
        <v>839</v>
      </c>
      <c r="O19" s="193">
        <f aca="true" t="shared" si="3" ref="O19:P21">I19+K19+M19</f>
        <v>10969.5</v>
      </c>
      <c r="P19" s="194">
        <f t="shared" si="3"/>
        <v>1909</v>
      </c>
      <c r="Q19" s="147">
        <f>P19/G19</f>
        <v>56.14705882352941</v>
      </c>
      <c r="R19" s="148">
        <f>+O19/P19</f>
        <v>5.746202200104767</v>
      </c>
      <c r="S19" s="145">
        <v>13929</v>
      </c>
      <c r="T19" s="149">
        <f t="shared" si="0"/>
        <v>-0.2124703855265992</v>
      </c>
      <c r="U19" s="145">
        <v>243042.25</v>
      </c>
      <c r="V19" s="146">
        <v>31994</v>
      </c>
      <c r="W19" s="151">
        <f t="shared" si="1"/>
        <v>7.596494655247859</v>
      </c>
      <c r="X19" s="45"/>
    </row>
    <row r="20" spans="1:24" s="20" customFormat="1" ht="15" customHeight="1">
      <c r="A20" s="54">
        <v>16</v>
      </c>
      <c r="B20" s="150" t="s">
        <v>97</v>
      </c>
      <c r="C20" s="143">
        <v>40011</v>
      </c>
      <c r="D20" s="142" t="s">
        <v>98</v>
      </c>
      <c r="E20" s="173" t="s">
        <v>99</v>
      </c>
      <c r="F20" s="174">
        <v>20</v>
      </c>
      <c r="G20" s="144">
        <v>18</v>
      </c>
      <c r="H20" s="144">
        <v>8</v>
      </c>
      <c r="I20" s="145">
        <v>1893</v>
      </c>
      <c r="J20" s="146">
        <v>291</v>
      </c>
      <c r="K20" s="145">
        <v>2516</v>
      </c>
      <c r="L20" s="146">
        <v>389</v>
      </c>
      <c r="M20" s="145">
        <v>2873.5</v>
      </c>
      <c r="N20" s="146">
        <v>440</v>
      </c>
      <c r="O20" s="193">
        <f t="shared" si="3"/>
        <v>7282.5</v>
      </c>
      <c r="P20" s="194">
        <f t="shared" si="3"/>
        <v>1120</v>
      </c>
      <c r="Q20" s="147">
        <f>IF(O20&lt;&gt;0,P20/G20,"")</f>
        <v>62.22222222222222</v>
      </c>
      <c r="R20" s="148">
        <f>IF(O20&lt;&gt;0,O20/P20,"")</f>
        <v>6.502232142857143</v>
      </c>
      <c r="S20" s="145">
        <v>9286</v>
      </c>
      <c r="T20" s="149">
        <f t="shared" si="0"/>
        <v>-0.2157548998492354</v>
      </c>
      <c r="U20" s="145">
        <v>366368.25</v>
      </c>
      <c r="V20" s="146">
        <v>39096</v>
      </c>
      <c r="W20" s="151">
        <f t="shared" si="1"/>
        <v>9.370990638428484</v>
      </c>
      <c r="X20" s="45"/>
    </row>
    <row r="21" spans="1:24" s="20" customFormat="1" ht="15" customHeight="1">
      <c r="A21" s="54">
        <v>17</v>
      </c>
      <c r="B21" s="150" t="s">
        <v>115</v>
      </c>
      <c r="C21" s="143">
        <v>40046</v>
      </c>
      <c r="D21" s="142" t="s">
        <v>27</v>
      </c>
      <c r="E21" s="173" t="s">
        <v>51</v>
      </c>
      <c r="F21" s="174">
        <v>5</v>
      </c>
      <c r="G21" s="144">
        <v>5</v>
      </c>
      <c r="H21" s="144">
        <v>3</v>
      </c>
      <c r="I21" s="145">
        <v>730.5</v>
      </c>
      <c r="J21" s="146">
        <v>98</v>
      </c>
      <c r="K21" s="145">
        <v>1922.75</v>
      </c>
      <c r="L21" s="146">
        <v>250</v>
      </c>
      <c r="M21" s="145">
        <v>2625</v>
      </c>
      <c r="N21" s="146">
        <v>323</v>
      </c>
      <c r="O21" s="193">
        <f t="shared" si="3"/>
        <v>5278.25</v>
      </c>
      <c r="P21" s="194">
        <f t="shared" si="3"/>
        <v>671</v>
      </c>
      <c r="Q21" s="147">
        <f>P21/G21</f>
        <v>134.2</v>
      </c>
      <c r="R21" s="148">
        <f aca="true" t="shared" si="4" ref="R21:R26">+O21/P21</f>
        <v>7.866244411326378</v>
      </c>
      <c r="S21" s="145">
        <v>8031.25</v>
      </c>
      <c r="T21" s="149">
        <f t="shared" si="0"/>
        <v>-0.34278599221789885</v>
      </c>
      <c r="U21" s="145">
        <v>47661.25</v>
      </c>
      <c r="V21" s="146">
        <v>4353</v>
      </c>
      <c r="W21" s="151">
        <f t="shared" si="1"/>
        <v>10.949058120836204</v>
      </c>
      <c r="X21" s="45"/>
    </row>
    <row r="22" spans="1:24" s="20" customFormat="1" ht="15" customHeight="1">
      <c r="A22" s="2">
        <v>18</v>
      </c>
      <c r="B22" s="150" t="s">
        <v>53</v>
      </c>
      <c r="C22" s="143">
        <v>39976</v>
      </c>
      <c r="D22" s="142" t="s">
        <v>47</v>
      </c>
      <c r="E22" s="173" t="s">
        <v>54</v>
      </c>
      <c r="F22" s="174">
        <v>4</v>
      </c>
      <c r="G22" s="144">
        <v>4</v>
      </c>
      <c r="H22" s="144">
        <v>13</v>
      </c>
      <c r="I22" s="145">
        <v>1115</v>
      </c>
      <c r="J22" s="146">
        <v>113</v>
      </c>
      <c r="K22" s="145">
        <v>1793</v>
      </c>
      <c r="L22" s="146">
        <v>189</v>
      </c>
      <c r="M22" s="145">
        <v>2283</v>
      </c>
      <c r="N22" s="146">
        <v>237</v>
      </c>
      <c r="O22" s="193">
        <f>+I22+K22+M22</f>
        <v>5191</v>
      </c>
      <c r="P22" s="194">
        <f>+J22+L22+N22</f>
        <v>539</v>
      </c>
      <c r="Q22" s="147">
        <f>+P22/G22</f>
        <v>134.75</v>
      </c>
      <c r="R22" s="148">
        <f t="shared" si="4"/>
        <v>9.630797773654917</v>
      </c>
      <c r="S22" s="145">
        <v>1553</v>
      </c>
      <c r="T22" s="149">
        <f t="shared" si="0"/>
        <v>2.342562781712814</v>
      </c>
      <c r="U22" s="145">
        <v>119265</v>
      </c>
      <c r="V22" s="146">
        <v>12209</v>
      </c>
      <c r="W22" s="151">
        <f t="shared" si="1"/>
        <v>9.768613318044066</v>
      </c>
      <c r="X22" s="45"/>
    </row>
    <row r="23" spans="1:24" s="20" customFormat="1" ht="15" customHeight="1">
      <c r="A23" s="2">
        <v>19</v>
      </c>
      <c r="B23" s="150" t="s">
        <v>88</v>
      </c>
      <c r="C23" s="143">
        <v>39990</v>
      </c>
      <c r="D23" s="142" t="s">
        <v>27</v>
      </c>
      <c r="E23" s="173" t="s">
        <v>57</v>
      </c>
      <c r="F23" s="174">
        <v>10</v>
      </c>
      <c r="G23" s="144">
        <v>9</v>
      </c>
      <c r="H23" s="144">
        <v>11</v>
      </c>
      <c r="I23" s="145">
        <v>905</v>
      </c>
      <c r="J23" s="146">
        <v>130</v>
      </c>
      <c r="K23" s="145">
        <v>1766.5</v>
      </c>
      <c r="L23" s="146">
        <v>252</v>
      </c>
      <c r="M23" s="145">
        <v>2383</v>
      </c>
      <c r="N23" s="146">
        <v>328</v>
      </c>
      <c r="O23" s="193">
        <f>I23+K23+M23</f>
        <v>5054.5</v>
      </c>
      <c r="P23" s="194">
        <f>J23+L23+N23</f>
        <v>710</v>
      </c>
      <c r="Q23" s="147">
        <f>P23/G23</f>
        <v>78.88888888888889</v>
      </c>
      <c r="R23" s="148">
        <f t="shared" si="4"/>
        <v>7.119014084507042</v>
      </c>
      <c r="S23" s="145">
        <v>5735.5</v>
      </c>
      <c r="T23" s="149">
        <f t="shared" si="0"/>
        <v>-0.11873419928515387</v>
      </c>
      <c r="U23" s="145">
        <v>103201.25</v>
      </c>
      <c r="V23" s="146">
        <v>15205</v>
      </c>
      <c r="W23" s="151">
        <f t="shared" si="1"/>
        <v>6.787323248931273</v>
      </c>
      <c r="X23" s="45"/>
    </row>
    <row r="24" spans="1:24" s="20" customFormat="1" ht="15" customHeight="1">
      <c r="A24" s="54">
        <v>20</v>
      </c>
      <c r="B24" s="150" t="s">
        <v>76</v>
      </c>
      <c r="C24" s="143">
        <v>40018</v>
      </c>
      <c r="D24" s="142" t="s">
        <v>27</v>
      </c>
      <c r="E24" s="173" t="s">
        <v>57</v>
      </c>
      <c r="F24" s="174">
        <v>15</v>
      </c>
      <c r="G24" s="144">
        <v>15</v>
      </c>
      <c r="H24" s="144">
        <v>7</v>
      </c>
      <c r="I24" s="145">
        <v>1026</v>
      </c>
      <c r="J24" s="146">
        <v>161</v>
      </c>
      <c r="K24" s="145">
        <v>1950.5</v>
      </c>
      <c r="L24" s="146">
        <v>282</v>
      </c>
      <c r="M24" s="145">
        <v>2010</v>
      </c>
      <c r="N24" s="146">
        <v>287</v>
      </c>
      <c r="O24" s="193">
        <f>I24+K24+M24</f>
        <v>4986.5</v>
      </c>
      <c r="P24" s="194">
        <f>J24+L24+N24</f>
        <v>730</v>
      </c>
      <c r="Q24" s="147">
        <f>P24/G24</f>
        <v>48.666666666666664</v>
      </c>
      <c r="R24" s="148">
        <f t="shared" si="4"/>
        <v>6.830821917808219</v>
      </c>
      <c r="S24" s="145">
        <v>6452.5</v>
      </c>
      <c r="T24" s="149">
        <f t="shared" si="0"/>
        <v>-0.22719876017047655</v>
      </c>
      <c r="U24" s="145">
        <v>131130.5</v>
      </c>
      <c r="V24" s="146">
        <v>17688</v>
      </c>
      <c r="W24" s="151">
        <f t="shared" si="1"/>
        <v>7.4135289461782</v>
      </c>
      <c r="X24" s="45"/>
    </row>
    <row r="25" spans="1:24" s="20" customFormat="1" ht="15" customHeight="1">
      <c r="A25" s="54">
        <v>21</v>
      </c>
      <c r="B25" s="150" t="s">
        <v>67</v>
      </c>
      <c r="C25" s="143">
        <v>40004</v>
      </c>
      <c r="D25" s="142" t="s">
        <v>2</v>
      </c>
      <c r="E25" s="173" t="s">
        <v>30</v>
      </c>
      <c r="F25" s="174">
        <v>68</v>
      </c>
      <c r="G25" s="144">
        <v>20</v>
      </c>
      <c r="H25" s="144">
        <v>9</v>
      </c>
      <c r="I25" s="145">
        <v>1298</v>
      </c>
      <c r="J25" s="146">
        <v>210</v>
      </c>
      <c r="K25" s="145">
        <v>1419</v>
      </c>
      <c r="L25" s="146">
        <v>204</v>
      </c>
      <c r="M25" s="145">
        <v>2192</v>
      </c>
      <c r="N25" s="146">
        <v>290</v>
      </c>
      <c r="O25" s="193">
        <f>+M25+K25+I25</f>
        <v>4909</v>
      </c>
      <c r="P25" s="194">
        <f>+N25+L25+J25</f>
        <v>704</v>
      </c>
      <c r="Q25" s="147">
        <f>+P25/G25</f>
        <v>35.2</v>
      </c>
      <c r="R25" s="148">
        <f t="shared" si="4"/>
        <v>6.973011363636363</v>
      </c>
      <c r="S25" s="145">
        <v>7253</v>
      </c>
      <c r="T25" s="149">
        <f t="shared" si="0"/>
        <v>-0.3231766165724528</v>
      </c>
      <c r="U25" s="145">
        <v>1202158</v>
      </c>
      <c r="V25" s="146">
        <v>128929</v>
      </c>
      <c r="W25" s="151">
        <f t="shared" si="1"/>
        <v>9.324186179990537</v>
      </c>
      <c r="X25" s="45"/>
    </row>
    <row r="26" spans="1:24" s="20" customFormat="1" ht="15" customHeight="1">
      <c r="A26" s="54">
        <v>22</v>
      </c>
      <c r="B26" s="150" t="s">
        <v>60</v>
      </c>
      <c r="C26" s="143">
        <v>39983</v>
      </c>
      <c r="D26" s="142" t="s">
        <v>2</v>
      </c>
      <c r="E26" s="173" t="s">
        <v>30</v>
      </c>
      <c r="F26" s="174">
        <v>60</v>
      </c>
      <c r="G26" s="144">
        <v>11</v>
      </c>
      <c r="H26" s="144">
        <v>12</v>
      </c>
      <c r="I26" s="145">
        <v>729</v>
      </c>
      <c r="J26" s="146">
        <v>108</v>
      </c>
      <c r="K26" s="145">
        <v>1875</v>
      </c>
      <c r="L26" s="146">
        <v>251</v>
      </c>
      <c r="M26" s="145">
        <v>2123</v>
      </c>
      <c r="N26" s="146">
        <v>293</v>
      </c>
      <c r="O26" s="193">
        <f>+M26+K26+I26</f>
        <v>4727</v>
      </c>
      <c r="P26" s="194">
        <f>+N26+L26+J26</f>
        <v>652</v>
      </c>
      <c r="Q26" s="147">
        <f>+P26/G26</f>
        <v>59.27272727272727</v>
      </c>
      <c r="R26" s="148">
        <f t="shared" si="4"/>
        <v>7.25</v>
      </c>
      <c r="S26" s="145">
        <v>5818</v>
      </c>
      <c r="T26" s="149">
        <f t="shared" si="0"/>
        <v>-0.1875214850464077</v>
      </c>
      <c r="U26" s="145">
        <v>562074</v>
      </c>
      <c r="V26" s="146">
        <v>72766</v>
      </c>
      <c r="W26" s="151">
        <f t="shared" si="1"/>
        <v>7.724404254734354</v>
      </c>
      <c r="X26" s="45"/>
    </row>
    <row r="27" spans="1:24" s="20" customFormat="1" ht="15" customHeight="1">
      <c r="A27" s="54">
        <v>23</v>
      </c>
      <c r="B27" s="150" t="s">
        <v>68</v>
      </c>
      <c r="C27" s="143">
        <v>40004</v>
      </c>
      <c r="D27" s="142" t="s">
        <v>26</v>
      </c>
      <c r="E27" s="173" t="s">
        <v>85</v>
      </c>
      <c r="F27" s="174">
        <v>60</v>
      </c>
      <c r="G27" s="144">
        <v>11</v>
      </c>
      <c r="H27" s="144">
        <v>9</v>
      </c>
      <c r="I27" s="145">
        <v>1194</v>
      </c>
      <c r="J27" s="146">
        <v>194</v>
      </c>
      <c r="K27" s="145">
        <v>1449</v>
      </c>
      <c r="L27" s="146">
        <v>245</v>
      </c>
      <c r="M27" s="145">
        <v>1906</v>
      </c>
      <c r="N27" s="146">
        <v>317</v>
      </c>
      <c r="O27" s="193">
        <f>+I27+K27+M27</f>
        <v>4549</v>
      </c>
      <c r="P27" s="194">
        <f>+J27+L27+N27</f>
        <v>756</v>
      </c>
      <c r="Q27" s="147">
        <f>IF(O27&lt;&gt;0,P27/G27,"")</f>
        <v>68.72727272727273</v>
      </c>
      <c r="R27" s="148">
        <f>IF(O27&lt;&gt;0,O27/P27,"")</f>
        <v>6.017195767195767</v>
      </c>
      <c r="S27" s="145">
        <v>8114</v>
      </c>
      <c r="T27" s="149">
        <f t="shared" si="0"/>
        <v>-0.4393640621148632</v>
      </c>
      <c r="U27" s="145">
        <v>829451</v>
      </c>
      <c r="V27" s="146">
        <v>89574</v>
      </c>
      <c r="W27" s="151">
        <f t="shared" si="1"/>
        <v>9.259952664835778</v>
      </c>
      <c r="X27" s="45"/>
    </row>
    <row r="28" spans="1:24" s="20" customFormat="1" ht="15" customHeight="1">
      <c r="A28" s="54">
        <v>24</v>
      </c>
      <c r="B28" s="150" t="s">
        <v>50</v>
      </c>
      <c r="C28" s="143">
        <v>39969</v>
      </c>
      <c r="D28" s="142" t="s">
        <v>27</v>
      </c>
      <c r="E28" s="173" t="s">
        <v>51</v>
      </c>
      <c r="F28" s="174">
        <v>15</v>
      </c>
      <c r="G28" s="144">
        <v>14</v>
      </c>
      <c r="H28" s="144">
        <v>14</v>
      </c>
      <c r="I28" s="145">
        <v>949</v>
      </c>
      <c r="J28" s="146">
        <v>100</v>
      </c>
      <c r="K28" s="145">
        <v>1256.5</v>
      </c>
      <c r="L28" s="146">
        <v>143</v>
      </c>
      <c r="M28" s="145">
        <v>2244</v>
      </c>
      <c r="N28" s="146">
        <v>243</v>
      </c>
      <c r="O28" s="193">
        <f aca="true" t="shared" si="5" ref="O28:P30">I28+K28+M28</f>
        <v>4449.5</v>
      </c>
      <c r="P28" s="194">
        <f t="shared" si="5"/>
        <v>486</v>
      </c>
      <c r="Q28" s="147">
        <f>P28/G28</f>
        <v>34.714285714285715</v>
      </c>
      <c r="R28" s="148">
        <f>+O28/P28</f>
        <v>9.155349794238683</v>
      </c>
      <c r="S28" s="145">
        <v>4507</v>
      </c>
      <c r="T28" s="149">
        <f t="shared" si="0"/>
        <v>-0.01275793210561349</v>
      </c>
      <c r="U28" s="145">
        <v>143403.5</v>
      </c>
      <c r="V28" s="146">
        <v>19276</v>
      </c>
      <c r="W28" s="151">
        <f t="shared" si="1"/>
        <v>7.439484332849139</v>
      </c>
      <c r="X28" s="45"/>
    </row>
    <row r="29" spans="1:24" s="20" customFormat="1" ht="15" customHeight="1">
      <c r="A29" s="54">
        <v>25</v>
      </c>
      <c r="B29" s="150" t="s">
        <v>138</v>
      </c>
      <c r="C29" s="143">
        <v>40060</v>
      </c>
      <c r="D29" s="142" t="s">
        <v>27</v>
      </c>
      <c r="E29" s="173" t="s">
        <v>139</v>
      </c>
      <c r="F29" s="174">
        <v>4</v>
      </c>
      <c r="G29" s="144">
        <v>4</v>
      </c>
      <c r="H29" s="144">
        <v>1</v>
      </c>
      <c r="I29" s="145">
        <v>1094.25</v>
      </c>
      <c r="J29" s="146">
        <v>93</v>
      </c>
      <c r="K29" s="145">
        <v>1354.5</v>
      </c>
      <c r="L29" s="146">
        <v>131</v>
      </c>
      <c r="M29" s="145">
        <v>1542.75</v>
      </c>
      <c r="N29" s="146">
        <v>161</v>
      </c>
      <c r="O29" s="193">
        <f t="shared" si="5"/>
        <v>3991.5</v>
      </c>
      <c r="P29" s="194">
        <f t="shared" si="5"/>
        <v>385</v>
      </c>
      <c r="Q29" s="147">
        <f>P29/G29</f>
        <v>96.25</v>
      </c>
      <c r="R29" s="148">
        <f>+O29/P29</f>
        <v>10.367532467532467</v>
      </c>
      <c r="S29" s="145"/>
      <c r="T29" s="149">
        <f t="shared" si="0"/>
      </c>
      <c r="U29" s="145">
        <v>3991.5</v>
      </c>
      <c r="V29" s="146">
        <v>385</v>
      </c>
      <c r="W29" s="151">
        <f t="shared" si="1"/>
        <v>10.367532467532467</v>
      </c>
      <c r="X29" s="45"/>
    </row>
    <row r="30" spans="1:24" s="20" customFormat="1" ht="15" customHeight="1">
      <c r="A30" s="54">
        <v>26</v>
      </c>
      <c r="B30" s="150" t="s">
        <v>132</v>
      </c>
      <c r="C30" s="143">
        <v>39878</v>
      </c>
      <c r="D30" s="142" t="s">
        <v>27</v>
      </c>
      <c r="E30" s="173" t="s">
        <v>133</v>
      </c>
      <c r="F30" s="174">
        <v>23</v>
      </c>
      <c r="G30" s="144">
        <v>2</v>
      </c>
      <c r="H30" s="144">
        <v>22</v>
      </c>
      <c r="I30" s="145">
        <v>1231</v>
      </c>
      <c r="J30" s="146">
        <v>305</v>
      </c>
      <c r="K30" s="145">
        <v>1282.5</v>
      </c>
      <c r="L30" s="146">
        <v>311</v>
      </c>
      <c r="M30" s="145">
        <v>1396.5</v>
      </c>
      <c r="N30" s="146">
        <v>330</v>
      </c>
      <c r="O30" s="193">
        <f t="shared" si="5"/>
        <v>3910</v>
      </c>
      <c r="P30" s="194">
        <f t="shared" si="5"/>
        <v>946</v>
      </c>
      <c r="Q30" s="147">
        <f>P30/G30</f>
        <v>473</v>
      </c>
      <c r="R30" s="148">
        <f>+O30/P30</f>
        <v>4.133192389006343</v>
      </c>
      <c r="S30" s="145">
        <v>241</v>
      </c>
      <c r="T30" s="149">
        <f t="shared" si="0"/>
        <v>15.224066390041493</v>
      </c>
      <c r="U30" s="145">
        <v>148914</v>
      </c>
      <c r="V30" s="146">
        <v>23376</v>
      </c>
      <c r="W30" s="151">
        <f t="shared" si="1"/>
        <v>6.370379876796714</v>
      </c>
      <c r="X30" s="45"/>
    </row>
    <row r="31" spans="1:24" s="20" customFormat="1" ht="15" customHeight="1">
      <c r="A31" s="2">
        <v>27</v>
      </c>
      <c r="B31" s="150" t="s">
        <v>140</v>
      </c>
      <c r="C31" s="143">
        <v>39997</v>
      </c>
      <c r="D31" s="142" t="s">
        <v>141</v>
      </c>
      <c r="E31" s="173" t="s">
        <v>142</v>
      </c>
      <c r="F31" s="174">
        <v>10</v>
      </c>
      <c r="G31" s="144">
        <v>10</v>
      </c>
      <c r="H31" s="144">
        <v>10</v>
      </c>
      <c r="I31" s="145">
        <v>659.5</v>
      </c>
      <c r="J31" s="146">
        <v>99</v>
      </c>
      <c r="K31" s="145">
        <v>1453.5</v>
      </c>
      <c r="L31" s="146">
        <v>226</v>
      </c>
      <c r="M31" s="145">
        <v>1708.5</v>
      </c>
      <c r="N31" s="146">
        <v>262</v>
      </c>
      <c r="O31" s="193">
        <f>SUM(I31+K31+M31)</f>
        <v>3821.5</v>
      </c>
      <c r="P31" s="194">
        <f>SUM(J31+L31+N31)</f>
        <v>587</v>
      </c>
      <c r="Q31" s="147">
        <f>IF(O31&lt;&gt;0,P31/G31,"")</f>
        <v>58.7</v>
      </c>
      <c r="R31" s="148">
        <f>IF(O31&lt;&gt;0,O31/P31,"")</f>
        <v>6.510221465076661</v>
      </c>
      <c r="S31" s="145">
        <v>3646.5</v>
      </c>
      <c r="T31" s="149">
        <f t="shared" si="0"/>
        <v>0.0479912244618127</v>
      </c>
      <c r="U31" s="145">
        <v>139187</v>
      </c>
      <c r="V31" s="146">
        <v>18983</v>
      </c>
      <c r="W31" s="151">
        <f t="shared" si="1"/>
        <v>7.332191961228467</v>
      </c>
      <c r="X31" s="45"/>
    </row>
    <row r="32" spans="1:24" s="20" customFormat="1" ht="15" customHeight="1">
      <c r="A32" s="2">
        <v>28</v>
      </c>
      <c r="B32" s="150" t="s">
        <v>95</v>
      </c>
      <c r="C32" s="143">
        <v>40039</v>
      </c>
      <c r="D32" s="142" t="s">
        <v>27</v>
      </c>
      <c r="E32" s="173" t="s">
        <v>96</v>
      </c>
      <c r="F32" s="174">
        <v>8</v>
      </c>
      <c r="G32" s="144">
        <v>8</v>
      </c>
      <c r="H32" s="144">
        <v>4</v>
      </c>
      <c r="I32" s="145">
        <v>531.5</v>
      </c>
      <c r="J32" s="146">
        <v>80</v>
      </c>
      <c r="K32" s="145">
        <v>1499</v>
      </c>
      <c r="L32" s="146">
        <v>202</v>
      </c>
      <c r="M32" s="145">
        <v>1698</v>
      </c>
      <c r="N32" s="146">
        <v>252</v>
      </c>
      <c r="O32" s="193">
        <f>I32+K32+M32</f>
        <v>3728.5</v>
      </c>
      <c r="P32" s="194">
        <f>J32+L32+N32</f>
        <v>534</v>
      </c>
      <c r="Q32" s="147">
        <f>P32/G32</f>
        <v>66.75</v>
      </c>
      <c r="R32" s="148">
        <f aca="true" t="shared" si="6" ref="R32:R38">+O32/P32</f>
        <v>6.9822097378277155</v>
      </c>
      <c r="S32" s="145">
        <v>5587.5</v>
      </c>
      <c r="T32" s="149">
        <f t="shared" si="0"/>
        <v>-0.3327069351230425</v>
      </c>
      <c r="U32" s="145">
        <v>52968.75</v>
      </c>
      <c r="V32" s="146">
        <v>5447</v>
      </c>
      <c r="W32" s="151">
        <f t="shared" si="1"/>
        <v>9.7243895722416</v>
      </c>
      <c r="X32" s="45"/>
    </row>
    <row r="33" spans="1:24" s="20" customFormat="1" ht="15" customHeight="1" thickBot="1">
      <c r="A33" s="154">
        <v>29</v>
      </c>
      <c r="B33" s="150" t="s">
        <v>80</v>
      </c>
      <c r="C33" s="143">
        <v>40025</v>
      </c>
      <c r="D33" s="142" t="s">
        <v>27</v>
      </c>
      <c r="E33" s="173" t="s">
        <v>81</v>
      </c>
      <c r="F33" s="174">
        <v>10</v>
      </c>
      <c r="G33" s="144">
        <v>9</v>
      </c>
      <c r="H33" s="144">
        <v>6</v>
      </c>
      <c r="I33" s="145">
        <v>632</v>
      </c>
      <c r="J33" s="146">
        <v>93</v>
      </c>
      <c r="K33" s="145">
        <v>1226</v>
      </c>
      <c r="L33" s="146">
        <v>190</v>
      </c>
      <c r="M33" s="145">
        <v>1711.5</v>
      </c>
      <c r="N33" s="146">
        <v>233</v>
      </c>
      <c r="O33" s="193">
        <f>I33+K33+M33</f>
        <v>3569.5</v>
      </c>
      <c r="P33" s="194">
        <f>J33+L33+N33</f>
        <v>516</v>
      </c>
      <c r="Q33" s="147">
        <f>P33/G33</f>
        <v>57.333333333333336</v>
      </c>
      <c r="R33" s="148">
        <f t="shared" si="6"/>
        <v>6.917635658914729</v>
      </c>
      <c r="S33" s="145">
        <v>2711</v>
      </c>
      <c r="T33" s="149">
        <f t="shared" si="0"/>
        <v>0.316672814459609</v>
      </c>
      <c r="U33" s="145">
        <v>62603.75</v>
      </c>
      <c r="V33" s="146">
        <v>7136</v>
      </c>
      <c r="W33" s="151">
        <f t="shared" si="1"/>
        <v>8.772947029147982</v>
      </c>
      <c r="X33" s="45"/>
    </row>
    <row r="34" spans="1:24" s="20" customFormat="1" ht="15" customHeight="1">
      <c r="A34" s="54">
        <v>30</v>
      </c>
      <c r="B34" s="150" t="s">
        <v>58</v>
      </c>
      <c r="C34" s="143">
        <v>39983</v>
      </c>
      <c r="D34" s="142" t="s">
        <v>2</v>
      </c>
      <c r="E34" s="173" t="s">
        <v>29</v>
      </c>
      <c r="F34" s="174">
        <v>47</v>
      </c>
      <c r="G34" s="144">
        <v>7</v>
      </c>
      <c r="H34" s="144">
        <v>13</v>
      </c>
      <c r="I34" s="145">
        <v>775</v>
      </c>
      <c r="J34" s="146">
        <v>121</v>
      </c>
      <c r="K34" s="145">
        <v>1144</v>
      </c>
      <c r="L34" s="146">
        <v>169</v>
      </c>
      <c r="M34" s="145">
        <v>1399</v>
      </c>
      <c r="N34" s="146">
        <v>203</v>
      </c>
      <c r="O34" s="193">
        <f>+M34+K34+I34</f>
        <v>3318</v>
      </c>
      <c r="P34" s="194">
        <f>+N34+L34+J34</f>
        <v>493</v>
      </c>
      <c r="Q34" s="147">
        <f>+P34/G34</f>
        <v>70.42857142857143</v>
      </c>
      <c r="R34" s="148">
        <f t="shared" si="6"/>
        <v>6.730223123732252</v>
      </c>
      <c r="S34" s="145">
        <v>2994</v>
      </c>
      <c r="T34" s="149">
        <f t="shared" si="0"/>
        <v>0.10821643286573146</v>
      </c>
      <c r="U34" s="145">
        <v>1102742</v>
      </c>
      <c r="V34" s="146">
        <v>117568</v>
      </c>
      <c r="W34" s="151">
        <f t="shared" si="1"/>
        <v>9.379610097985847</v>
      </c>
      <c r="X34" s="45"/>
    </row>
    <row r="35" spans="1:24" s="20" customFormat="1" ht="15" customHeight="1">
      <c r="A35" s="54">
        <v>31</v>
      </c>
      <c r="B35" s="150" t="s">
        <v>37</v>
      </c>
      <c r="C35" s="143">
        <v>39934</v>
      </c>
      <c r="D35" s="142" t="s">
        <v>27</v>
      </c>
      <c r="E35" s="173" t="s">
        <v>38</v>
      </c>
      <c r="F35" s="174">
        <v>10</v>
      </c>
      <c r="G35" s="144">
        <v>10</v>
      </c>
      <c r="H35" s="144">
        <v>18</v>
      </c>
      <c r="I35" s="145">
        <v>661</v>
      </c>
      <c r="J35" s="146">
        <v>111</v>
      </c>
      <c r="K35" s="145">
        <v>1067</v>
      </c>
      <c r="L35" s="146">
        <v>167</v>
      </c>
      <c r="M35" s="145">
        <v>1442</v>
      </c>
      <c r="N35" s="146">
        <v>214</v>
      </c>
      <c r="O35" s="193">
        <f aca="true" t="shared" si="7" ref="O35:P39">I35+K35+M35</f>
        <v>3170</v>
      </c>
      <c r="P35" s="194">
        <f t="shared" si="7"/>
        <v>492</v>
      </c>
      <c r="Q35" s="147">
        <f>P35/G35</f>
        <v>49.2</v>
      </c>
      <c r="R35" s="148">
        <f t="shared" si="6"/>
        <v>6.443089430894309</v>
      </c>
      <c r="S35" s="145">
        <v>4175</v>
      </c>
      <c r="T35" s="149">
        <f t="shared" si="0"/>
        <v>-0.2407185628742515</v>
      </c>
      <c r="U35" s="145">
        <v>177350.75</v>
      </c>
      <c r="V35" s="146">
        <v>25809</v>
      </c>
      <c r="W35" s="151">
        <f t="shared" si="1"/>
        <v>6.871662985780154</v>
      </c>
      <c r="X35" s="45"/>
    </row>
    <row r="36" spans="1:24" s="20" customFormat="1" ht="15" customHeight="1">
      <c r="A36" s="54">
        <v>32</v>
      </c>
      <c r="B36" s="150" t="s">
        <v>69</v>
      </c>
      <c r="C36" s="143">
        <v>40004</v>
      </c>
      <c r="D36" s="142" t="s">
        <v>27</v>
      </c>
      <c r="E36" s="173" t="s">
        <v>70</v>
      </c>
      <c r="F36" s="174">
        <v>20</v>
      </c>
      <c r="G36" s="144">
        <v>19</v>
      </c>
      <c r="H36" s="144">
        <v>9</v>
      </c>
      <c r="I36" s="145">
        <v>588</v>
      </c>
      <c r="J36" s="146">
        <v>95</v>
      </c>
      <c r="K36" s="145">
        <v>1004</v>
      </c>
      <c r="L36" s="146">
        <v>164</v>
      </c>
      <c r="M36" s="145">
        <v>1370</v>
      </c>
      <c r="N36" s="146">
        <v>215</v>
      </c>
      <c r="O36" s="193">
        <f t="shared" si="7"/>
        <v>2962</v>
      </c>
      <c r="P36" s="194">
        <f t="shared" si="7"/>
        <v>474</v>
      </c>
      <c r="Q36" s="147">
        <f>P36/G36</f>
        <v>24.94736842105263</v>
      </c>
      <c r="R36" s="148">
        <f t="shared" si="6"/>
        <v>6.248945147679325</v>
      </c>
      <c r="S36" s="145">
        <v>3921</v>
      </c>
      <c r="T36" s="149">
        <f t="shared" si="0"/>
        <v>-0.24458046416730425</v>
      </c>
      <c r="U36" s="145">
        <v>123577</v>
      </c>
      <c r="V36" s="146">
        <v>17534</v>
      </c>
      <c r="W36" s="151">
        <f t="shared" si="1"/>
        <v>7.0478498916391015</v>
      </c>
      <c r="X36" s="45"/>
    </row>
    <row r="37" spans="1:24" s="20" customFormat="1" ht="15" customHeight="1">
      <c r="A37" s="54">
        <v>33</v>
      </c>
      <c r="B37" s="150" t="s">
        <v>71</v>
      </c>
      <c r="C37" s="143">
        <v>40004</v>
      </c>
      <c r="D37" s="142" t="s">
        <v>27</v>
      </c>
      <c r="E37" s="173" t="s">
        <v>57</v>
      </c>
      <c r="F37" s="174">
        <v>5</v>
      </c>
      <c r="G37" s="144">
        <v>5</v>
      </c>
      <c r="H37" s="144">
        <v>9</v>
      </c>
      <c r="I37" s="145">
        <v>386</v>
      </c>
      <c r="J37" s="146">
        <v>58</v>
      </c>
      <c r="K37" s="145">
        <v>1014</v>
      </c>
      <c r="L37" s="146">
        <v>128</v>
      </c>
      <c r="M37" s="145">
        <v>1340</v>
      </c>
      <c r="N37" s="146">
        <v>171</v>
      </c>
      <c r="O37" s="193">
        <f t="shared" si="7"/>
        <v>2740</v>
      </c>
      <c r="P37" s="194">
        <f t="shared" si="7"/>
        <v>357</v>
      </c>
      <c r="Q37" s="147">
        <f>P37/G37</f>
        <v>71.4</v>
      </c>
      <c r="R37" s="148">
        <f t="shared" si="6"/>
        <v>7.675070028011205</v>
      </c>
      <c r="S37" s="145">
        <v>1362</v>
      </c>
      <c r="T37" s="149">
        <f aca="true" t="shared" si="8" ref="T37:T68">IF(S37&lt;&gt;0,-(S37-O37)/S37,"")</f>
        <v>1.011747430249633</v>
      </c>
      <c r="U37" s="145">
        <v>43426.5</v>
      </c>
      <c r="V37" s="146">
        <v>5049</v>
      </c>
      <c r="W37" s="151">
        <f aca="true" t="shared" si="9" ref="W37:W68">U37/V37</f>
        <v>8.6010101010101</v>
      </c>
      <c r="X37" s="45"/>
    </row>
    <row r="38" spans="1:24" s="20" customFormat="1" ht="15" customHeight="1">
      <c r="A38" s="54">
        <v>34</v>
      </c>
      <c r="B38" s="150" t="s">
        <v>82</v>
      </c>
      <c r="C38" s="143">
        <v>40025</v>
      </c>
      <c r="D38" s="142" t="s">
        <v>27</v>
      </c>
      <c r="E38" s="173" t="s">
        <v>57</v>
      </c>
      <c r="F38" s="174">
        <v>2</v>
      </c>
      <c r="G38" s="144">
        <v>2</v>
      </c>
      <c r="H38" s="144">
        <v>6</v>
      </c>
      <c r="I38" s="145">
        <v>597</v>
      </c>
      <c r="J38" s="146">
        <v>59</v>
      </c>
      <c r="K38" s="145">
        <v>948</v>
      </c>
      <c r="L38" s="146">
        <v>95</v>
      </c>
      <c r="M38" s="145">
        <v>1039</v>
      </c>
      <c r="N38" s="146">
        <v>100</v>
      </c>
      <c r="O38" s="193">
        <f t="shared" si="7"/>
        <v>2584</v>
      </c>
      <c r="P38" s="194">
        <f t="shared" si="7"/>
        <v>254</v>
      </c>
      <c r="Q38" s="147">
        <f>P38/G38</f>
        <v>127</v>
      </c>
      <c r="R38" s="148">
        <f t="shared" si="6"/>
        <v>10.173228346456693</v>
      </c>
      <c r="S38" s="145">
        <v>1276</v>
      </c>
      <c r="T38" s="149">
        <f t="shared" si="8"/>
        <v>1.025078369905956</v>
      </c>
      <c r="U38" s="145">
        <v>36185</v>
      </c>
      <c r="V38" s="146">
        <v>2882</v>
      </c>
      <c r="W38" s="151">
        <f t="shared" si="9"/>
        <v>12.555517002081887</v>
      </c>
      <c r="X38" s="45"/>
    </row>
    <row r="39" spans="1:24" s="20" customFormat="1" ht="15" customHeight="1">
      <c r="A39" s="54">
        <v>35</v>
      </c>
      <c r="B39" s="150" t="s">
        <v>143</v>
      </c>
      <c r="C39" s="143">
        <v>39619</v>
      </c>
      <c r="D39" s="142" t="s">
        <v>32</v>
      </c>
      <c r="E39" s="173" t="s">
        <v>144</v>
      </c>
      <c r="F39" s="174">
        <v>6</v>
      </c>
      <c r="G39" s="144">
        <v>1</v>
      </c>
      <c r="H39" s="144">
        <v>12</v>
      </c>
      <c r="I39" s="145">
        <v>652</v>
      </c>
      <c r="J39" s="146">
        <v>130</v>
      </c>
      <c r="K39" s="145">
        <v>750</v>
      </c>
      <c r="L39" s="146">
        <v>150</v>
      </c>
      <c r="M39" s="145">
        <v>1000</v>
      </c>
      <c r="N39" s="146">
        <v>200</v>
      </c>
      <c r="O39" s="193">
        <f t="shared" si="7"/>
        <v>2402</v>
      </c>
      <c r="P39" s="194">
        <f t="shared" si="7"/>
        <v>480</v>
      </c>
      <c r="Q39" s="147">
        <f>IF(O39&lt;&gt;0,P39/G39,"")</f>
        <v>480</v>
      </c>
      <c r="R39" s="148">
        <f>IF(O39&lt;&gt;0,O39/P39,"")</f>
        <v>5.004166666666666</v>
      </c>
      <c r="S39" s="145"/>
      <c r="T39" s="149">
        <f t="shared" si="8"/>
      </c>
      <c r="U39" s="145">
        <v>24219.5</v>
      </c>
      <c r="V39" s="146">
        <v>3976</v>
      </c>
      <c r="W39" s="151">
        <f t="shared" si="9"/>
        <v>6.091423541247485</v>
      </c>
      <c r="X39" s="45"/>
    </row>
    <row r="40" spans="1:24" s="20" customFormat="1" ht="15" customHeight="1">
      <c r="A40" s="54">
        <v>36</v>
      </c>
      <c r="B40" s="150" t="s">
        <v>52</v>
      </c>
      <c r="C40" s="143">
        <v>39976</v>
      </c>
      <c r="D40" s="142" t="s">
        <v>26</v>
      </c>
      <c r="E40" s="173" t="s">
        <v>19</v>
      </c>
      <c r="F40" s="174">
        <v>95</v>
      </c>
      <c r="G40" s="144">
        <v>10</v>
      </c>
      <c r="H40" s="144">
        <v>13</v>
      </c>
      <c r="I40" s="145">
        <v>497</v>
      </c>
      <c r="J40" s="146">
        <v>80</v>
      </c>
      <c r="K40" s="145">
        <v>765</v>
      </c>
      <c r="L40" s="146">
        <v>117</v>
      </c>
      <c r="M40" s="145">
        <v>1133</v>
      </c>
      <c r="N40" s="146">
        <v>181</v>
      </c>
      <c r="O40" s="193">
        <f>+I40+K40+M40</f>
        <v>2395</v>
      </c>
      <c r="P40" s="194">
        <f>+J40+L40+N40</f>
        <v>378</v>
      </c>
      <c r="Q40" s="147">
        <f>IF(O40&lt;&gt;0,P40/G40,"")</f>
        <v>37.8</v>
      </c>
      <c r="R40" s="148">
        <f>IF(O40&lt;&gt;0,O40/P40,"")</f>
        <v>6.335978835978836</v>
      </c>
      <c r="S40" s="145">
        <v>2811</v>
      </c>
      <c r="T40" s="149">
        <f t="shared" si="8"/>
        <v>-0.1479900391319815</v>
      </c>
      <c r="U40" s="145">
        <v>825600</v>
      </c>
      <c r="V40" s="146">
        <v>110812</v>
      </c>
      <c r="W40" s="151">
        <f t="shared" si="9"/>
        <v>7.45045662924593</v>
      </c>
      <c r="X40" s="45"/>
    </row>
    <row r="41" spans="1:24" s="20" customFormat="1" ht="15" customHeight="1">
      <c r="A41" s="54">
        <v>37</v>
      </c>
      <c r="B41" s="150" t="s">
        <v>65</v>
      </c>
      <c r="C41" s="143">
        <v>39997</v>
      </c>
      <c r="D41" s="142" t="s">
        <v>27</v>
      </c>
      <c r="E41" s="173" t="s">
        <v>66</v>
      </c>
      <c r="F41" s="174">
        <v>5</v>
      </c>
      <c r="G41" s="144">
        <v>5</v>
      </c>
      <c r="H41" s="144">
        <v>10</v>
      </c>
      <c r="I41" s="145">
        <v>238</v>
      </c>
      <c r="J41" s="146">
        <v>35</v>
      </c>
      <c r="K41" s="145">
        <v>1128</v>
      </c>
      <c r="L41" s="146">
        <v>154</v>
      </c>
      <c r="M41" s="145">
        <v>851</v>
      </c>
      <c r="N41" s="146">
        <v>119</v>
      </c>
      <c r="O41" s="193">
        <f>I41+K41+M41</f>
        <v>2217</v>
      </c>
      <c r="P41" s="194">
        <f>J41+L41+N41</f>
        <v>308</v>
      </c>
      <c r="Q41" s="147">
        <f>P41/G41</f>
        <v>61.6</v>
      </c>
      <c r="R41" s="148">
        <f>+O41/P41</f>
        <v>7.1980519480519485</v>
      </c>
      <c r="S41" s="145">
        <v>763.5</v>
      </c>
      <c r="T41" s="149">
        <f t="shared" si="8"/>
        <v>1.9037328094302555</v>
      </c>
      <c r="U41" s="145">
        <v>58795.5</v>
      </c>
      <c r="V41" s="146">
        <v>6566</v>
      </c>
      <c r="W41" s="151">
        <f t="shared" si="9"/>
        <v>8.954538531830643</v>
      </c>
      <c r="X41" s="45"/>
    </row>
    <row r="42" spans="1:24" s="20" customFormat="1" ht="15" customHeight="1">
      <c r="A42" s="54">
        <v>38</v>
      </c>
      <c r="B42" s="150" t="s">
        <v>122</v>
      </c>
      <c r="C42" s="143">
        <v>39941</v>
      </c>
      <c r="D42" s="142" t="s">
        <v>117</v>
      </c>
      <c r="E42" s="173" t="s">
        <v>129</v>
      </c>
      <c r="F42" s="174">
        <v>104</v>
      </c>
      <c r="G42" s="144">
        <v>3</v>
      </c>
      <c r="H42" s="144">
        <v>18</v>
      </c>
      <c r="I42" s="145">
        <v>330</v>
      </c>
      <c r="J42" s="146">
        <v>66</v>
      </c>
      <c r="K42" s="145">
        <v>763</v>
      </c>
      <c r="L42" s="146">
        <v>152</v>
      </c>
      <c r="M42" s="145">
        <v>731</v>
      </c>
      <c r="N42" s="146">
        <v>145</v>
      </c>
      <c r="O42" s="193">
        <f>+I42+K42+M42</f>
        <v>1824</v>
      </c>
      <c r="P42" s="194">
        <f>+J42+L42+N42</f>
        <v>363</v>
      </c>
      <c r="Q42" s="147">
        <f>IF(O42&lt;&gt;0,P42/G42,"")</f>
        <v>121</v>
      </c>
      <c r="R42" s="148">
        <f>IF(O42&lt;&gt;0,O42/P42,"")</f>
        <v>5.024793388429752</v>
      </c>
      <c r="S42" s="145">
        <v>929</v>
      </c>
      <c r="T42" s="149">
        <f t="shared" si="8"/>
        <v>0.9634015069967707</v>
      </c>
      <c r="U42" s="145">
        <v>584088.3</v>
      </c>
      <c r="V42" s="146">
        <v>79319</v>
      </c>
      <c r="W42" s="151">
        <f t="shared" si="9"/>
        <v>7.363787995310077</v>
      </c>
      <c r="X42" s="45"/>
    </row>
    <row r="43" spans="1:24" s="20" customFormat="1" ht="15" customHeight="1">
      <c r="A43" s="54">
        <v>39</v>
      </c>
      <c r="B43" s="150" t="s">
        <v>109</v>
      </c>
      <c r="C43" s="143">
        <v>39801</v>
      </c>
      <c r="D43" s="142" t="s">
        <v>47</v>
      </c>
      <c r="E43" s="173" t="s">
        <v>74</v>
      </c>
      <c r="F43" s="174">
        <v>19</v>
      </c>
      <c r="G43" s="144">
        <v>4</v>
      </c>
      <c r="H43" s="144">
        <v>38</v>
      </c>
      <c r="I43" s="145">
        <v>563</v>
      </c>
      <c r="J43" s="146">
        <v>86</v>
      </c>
      <c r="K43" s="145">
        <v>515</v>
      </c>
      <c r="L43" s="146">
        <v>76</v>
      </c>
      <c r="M43" s="145">
        <v>604</v>
      </c>
      <c r="N43" s="146">
        <v>92</v>
      </c>
      <c r="O43" s="193">
        <f>+I43+K43+M43</f>
        <v>1682</v>
      </c>
      <c r="P43" s="194">
        <f>+J43+L43+N43</f>
        <v>254</v>
      </c>
      <c r="Q43" s="147">
        <f>+P43/G43</f>
        <v>63.5</v>
      </c>
      <c r="R43" s="148">
        <f>+O43/P43</f>
        <v>6.622047244094488</v>
      </c>
      <c r="S43" s="145">
        <v>1098</v>
      </c>
      <c r="T43" s="149">
        <f t="shared" si="8"/>
        <v>0.5318761384335154</v>
      </c>
      <c r="U43" s="145">
        <v>153092</v>
      </c>
      <c r="V43" s="146">
        <v>15317</v>
      </c>
      <c r="W43" s="151">
        <f t="shared" si="9"/>
        <v>9.99490761898544</v>
      </c>
      <c r="X43" s="45"/>
    </row>
    <row r="44" spans="1:24" s="20" customFormat="1" ht="15" customHeight="1">
      <c r="A44" s="2">
        <v>40</v>
      </c>
      <c r="B44" s="150" t="s">
        <v>77</v>
      </c>
      <c r="C44" s="143">
        <v>40018</v>
      </c>
      <c r="D44" s="142" t="s">
        <v>27</v>
      </c>
      <c r="E44" s="173" t="s">
        <v>66</v>
      </c>
      <c r="F44" s="174">
        <v>7</v>
      </c>
      <c r="G44" s="144">
        <v>6</v>
      </c>
      <c r="H44" s="144">
        <v>7</v>
      </c>
      <c r="I44" s="145">
        <v>311</v>
      </c>
      <c r="J44" s="146">
        <v>54</v>
      </c>
      <c r="K44" s="145">
        <v>602</v>
      </c>
      <c r="L44" s="146">
        <v>96</v>
      </c>
      <c r="M44" s="145">
        <v>710</v>
      </c>
      <c r="N44" s="146">
        <v>115</v>
      </c>
      <c r="O44" s="193">
        <f>I44+K44+M44</f>
        <v>1623</v>
      </c>
      <c r="P44" s="194">
        <f>J44+L44+N44</f>
        <v>265</v>
      </c>
      <c r="Q44" s="147">
        <f>P44/G44</f>
        <v>44.166666666666664</v>
      </c>
      <c r="R44" s="148">
        <f>+O44/P44</f>
        <v>6.124528301886793</v>
      </c>
      <c r="S44" s="145">
        <v>2136.5</v>
      </c>
      <c r="T44" s="149">
        <f t="shared" si="8"/>
        <v>-0.24034636087058273</v>
      </c>
      <c r="U44" s="145">
        <v>27687</v>
      </c>
      <c r="V44" s="146">
        <v>3359</v>
      </c>
      <c r="W44" s="151">
        <f t="shared" si="9"/>
        <v>8.242631735635605</v>
      </c>
      <c r="X44" s="45"/>
    </row>
    <row r="45" spans="1:24" s="20" customFormat="1" ht="15" customHeight="1">
      <c r="A45" s="2">
        <v>41</v>
      </c>
      <c r="B45" s="150" t="s">
        <v>112</v>
      </c>
      <c r="C45" s="143">
        <v>39927</v>
      </c>
      <c r="D45" s="142" t="s">
        <v>98</v>
      </c>
      <c r="E45" s="173" t="s">
        <v>113</v>
      </c>
      <c r="F45" s="174">
        <v>62</v>
      </c>
      <c r="G45" s="144">
        <v>8</v>
      </c>
      <c r="H45" s="144">
        <v>20</v>
      </c>
      <c r="I45" s="145">
        <v>276</v>
      </c>
      <c r="J45" s="146">
        <v>48</v>
      </c>
      <c r="K45" s="145">
        <v>396</v>
      </c>
      <c r="L45" s="146">
        <v>67</v>
      </c>
      <c r="M45" s="145">
        <v>643</v>
      </c>
      <c r="N45" s="146">
        <v>104</v>
      </c>
      <c r="O45" s="193">
        <f>I45+K45+M45</f>
        <v>1315</v>
      </c>
      <c r="P45" s="194">
        <f>J45+L45+N45</f>
        <v>219</v>
      </c>
      <c r="Q45" s="147">
        <f>IF(O45&lt;&gt;0,P45/G45,"")</f>
        <v>27.375</v>
      </c>
      <c r="R45" s="148">
        <f>IF(O45&lt;&gt;0,O45/P45,"")</f>
        <v>6.004566210045662</v>
      </c>
      <c r="S45" s="145">
        <v>201</v>
      </c>
      <c r="T45" s="149">
        <f t="shared" si="8"/>
        <v>5.54228855721393</v>
      </c>
      <c r="U45" s="145">
        <v>317519.75</v>
      </c>
      <c r="V45" s="146">
        <v>43588</v>
      </c>
      <c r="W45" s="151">
        <f t="shared" si="9"/>
        <v>7.284568000367074</v>
      </c>
      <c r="X45" s="45"/>
    </row>
    <row r="46" spans="1:24" s="20" customFormat="1" ht="15" customHeight="1" thickBot="1">
      <c r="A46" s="154">
        <v>42</v>
      </c>
      <c r="B46" s="150" t="s">
        <v>44</v>
      </c>
      <c r="C46" s="143">
        <v>39955</v>
      </c>
      <c r="D46" s="142" t="s">
        <v>39</v>
      </c>
      <c r="E46" s="173" t="s">
        <v>45</v>
      </c>
      <c r="F46" s="174">
        <v>71</v>
      </c>
      <c r="G46" s="144">
        <v>8</v>
      </c>
      <c r="H46" s="144">
        <v>16</v>
      </c>
      <c r="I46" s="145">
        <v>280</v>
      </c>
      <c r="J46" s="146">
        <v>51</v>
      </c>
      <c r="K46" s="145">
        <v>499</v>
      </c>
      <c r="L46" s="146">
        <v>95</v>
      </c>
      <c r="M46" s="145">
        <v>467</v>
      </c>
      <c r="N46" s="146">
        <v>86</v>
      </c>
      <c r="O46" s="193">
        <f>M46+K46+I46</f>
        <v>1246</v>
      </c>
      <c r="P46" s="194">
        <f>J46+L46+N46</f>
        <v>232</v>
      </c>
      <c r="Q46" s="147">
        <f>P46/G46</f>
        <v>29</v>
      </c>
      <c r="R46" s="148">
        <f>O46/P46</f>
        <v>5.370689655172414</v>
      </c>
      <c r="S46" s="145">
        <v>416</v>
      </c>
      <c r="T46" s="149">
        <f t="shared" si="8"/>
        <v>1.9951923076923077</v>
      </c>
      <c r="U46" s="145">
        <v>132219.5</v>
      </c>
      <c r="V46" s="146">
        <v>19302</v>
      </c>
      <c r="W46" s="151">
        <f t="shared" si="9"/>
        <v>6.85004144648223</v>
      </c>
      <c r="X46" s="45"/>
    </row>
    <row r="47" spans="1:24" s="20" customFormat="1" ht="15" customHeight="1">
      <c r="A47" s="54">
        <v>43</v>
      </c>
      <c r="B47" s="150" t="s">
        <v>43</v>
      </c>
      <c r="C47" s="143">
        <v>39955</v>
      </c>
      <c r="D47" s="142" t="s">
        <v>27</v>
      </c>
      <c r="E47" s="173" t="s">
        <v>19</v>
      </c>
      <c r="F47" s="174">
        <v>49</v>
      </c>
      <c r="G47" s="144">
        <v>4</v>
      </c>
      <c r="H47" s="144">
        <v>16</v>
      </c>
      <c r="I47" s="145">
        <v>264</v>
      </c>
      <c r="J47" s="146">
        <v>51</v>
      </c>
      <c r="K47" s="145">
        <v>410</v>
      </c>
      <c r="L47" s="146">
        <v>62</v>
      </c>
      <c r="M47" s="145">
        <v>536</v>
      </c>
      <c r="N47" s="146">
        <v>76</v>
      </c>
      <c r="O47" s="193">
        <f>I47+K47+M47</f>
        <v>1210</v>
      </c>
      <c r="P47" s="194">
        <f>J47+L47+N47</f>
        <v>189</v>
      </c>
      <c r="Q47" s="147">
        <f>P47/G47</f>
        <v>47.25</v>
      </c>
      <c r="R47" s="148">
        <f>+O47/P47</f>
        <v>6.402116402116402</v>
      </c>
      <c r="S47" s="145">
        <v>2044</v>
      </c>
      <c r="T47" s="149">
        <f t="shared" si="8"/>
        <v>-0.4080234833659491</v>
      </c>
      <c r="U47" s="145">
        <v>444874.75</v>
      </c>
      <c r="V47" s="146">
        <v>52249</v>
      </c>
      <c r="W47" s="151">
        <f t="shared" si="9"/>
        <v>8.514512239468697</v>
      </c>
      <c r="X47" s="45"/>
    </row>
    <row r="48" spans="1:24" s="20" customFormat="1" ht="15" customHeight="1">
      <c r="A48" s="54">
        <v>44</v>
      </c>
      <c r="B48" s="150" t="s">
        <v>73</v>
      </c>
      <c r="C48" s="143">
        <v>39988</v>
      </c>
      <c r="D48" s="142" t="s">
        <v>2</v>
      </c>
      <c r="E48" s="173" t="s">
        <v>11</v>
      </c>
      <c r="F48" s="174">
        <v>137</v>
      </c>
      <c r="G48" s="144">
        <v>6</v>
      </c>
      <c r="H48" s="144">
        <v>12</v>
      </c>
      <c r="I48" s="145">
        <v>208</v>
      </c>
      <c r="J48" s="146">
        <v>35</v>
      </c>
      <c r="K48" s="145">
        <v>564</v>
      </c>
      <c r="L48" s="146">
        <v>87</v>
      </c>
      <c r="M48" s="145">
        <v>300</v>
      </c>
      <c r="N48" s="146">
        <v>41</v>
      </c>
      <c r="O48" s="193">
        <f>+M48+K48+I48</f>
        <v>1072</v>
      </c>
      <c r="P48" s="194">
        <f>+N48+L48+J48</f>
        <v>163</v>
      </c>
      <c r="Q48" s="147">
        <f>+P48/G48</f>
        <v>27.166666666666668</v>
      </c>
      <c r="R48" s="148">
        <f>+O48/P48</f>
        <v>6.576687116564417</v>
      </c>
      <c r="S48" s="145">
        <v>1684</v>
      </c>
      <c r="T48" s="149">
        <f t="shared" si="8"/>
        <v>-0.36342042755344417</v>
      </c>
      <c r="U48" s="145">
        <v>2838162</v>
      </c>
      <c r="V48" s="146">
        <v>345666</v>
      </c>
      <c r="W48" s="151">
        <f t="shared" si="9"/>
        <v>8.210706288729583</v>
      </c>
      <c r="X48" s="45"/>
    </row>
    <row r="49" spans="1:24" s="20" customFormat="1" ht="15" customHeight="1">
      <c r="A49" s="54">
        <v>45</v>
      </c>
      <c r="B49" s="150" t="s">
        <v>89</v>
      </c>
      <c r="C49" s="143">
        <v>39913</v>
      </c>
      <c r="D49" s="142" t="s">
        <v>27</v>
      </c>
      <c r="E49" s="173" t="s">
        <v>90</v>
      </c>
      <c r="F49" s="174">
        <v>8</v>
      </c>
      <c r="G49" s="144">
        <v>4</v>
      </c>
      <c r="H49" s="144">
        <v>19</v>
      </c>
      <c r="I49" s="145">
        <v>201</v>
      </c>
      <c r="J49" s="146">
        <v>37</v>
      </c>
      <c r="K49" s="145">
        <v>361</v>
      </c>
      <c r="L49" s="146">
        <v>53</v>
      </c>
      <c r="M49" s="145">
        <v>509.5</v>
      </c>
      <c r="N49" s="146">
        <v>76</v>
      </c>
      <c r="O49" s="193">
        <f>I49+K49+M49</f>
        <v>1071.5</v>
      </c>
      <c r="P49" s="194">
        <f>J49+L49+N49</f>
        <v>166</v>
      </c>
      <c r="Q49" s="147">
        <f>P49/G49</f>
        <v>41.5</v>
      </c>
      <c r="R49" s="148">
        <f>+O49/P49</f>
        <v>6.454819277108434</v>
      </c>
      <c r="S49" s="145">
        <v>809</v>
      </c>
      <c r="T49" s="149">
        <f t="shared" si="8"/>
        <v>0.32447466007416564</v>
      </c>
      <c r="U49" s="145">
        <v>63369.5</v>
      </c>
      <c r="V49" s="146">
        <v>8499</v>
      </c>
      <c r="W49" s="151">
        <f t="shared" si="9"/>
        <v>7.456112483821626</v>
      </c>
      <c r="X49" s="45"/>
    </row>
    <row r="50" spans="1:24" s="20" customFormat="1" ht="15" customHeight="1">
      <c r="A50" s="54">
        <v>46</v>
      </c>
      <c r="B50" s="150" t="s">
        <v>31</v>
      </c>
      <c r="C50" s="143">
        <v>39829</v>
      </c>
      <c r="D50" s="142" t="s">
        <v>27</v>
      </c>
      <c r="E50" s="173" t="s">
        <v>19</v>
      </c>
      <c r="F50" s="174">
        <v>80</v>
      </c>
      <c r="G50" s="144">
        <v>5</v>
      </c>
      <c r="H50" s="144">
        <v>34</v>
      </c>
      <c r="I50" s="145">
        <v>289</v>
      </c>
      <c r="J50" s="146">
        <v>49</v>
      </c>
      <c r="K50" s="145">
        <v>342</v>
      </c>
      <c r="L50" s="146">
        <v>54</v>
      </c>
      <c r="M50" s="145">
        <v>350</v>
      </c>
      <c r="N50" s="146">
        <v>59</v>
      </c>
      <c r="O50" s="193">
        <f>I50+K50+M50</f>
        <v>981</v>
      </c>
      <c r="P50" s="194">
        <f>J50+L50+N50</f>
        <v>162</v>
      </c>
      <c r="Q50" s="147">
        <f>P50/G50</f>
        <v>32.4</v>
      </c>
      <c r="R50" s="148">
        <f>+O50/P50</f>
        <v>6.055555555555555</v>
      </c>
      <c r="S50" s="145">
        <v>3448</v>
      </c>
      <c r="T50" s="149">
        <f t="shared" si="8"/>
        <v>-0.7154872389791184</v>
      </c>
      <c r="U50" s="145">
        <v>2967960.25</v>
      </c>
      <c r="V50" s="146">
        <v>328196</v>
      </c>
      <c r="W50" s="151">
        <f t="shared" si="9"/>
        <v>9.043255402259625</v>
      </c>
      <c r="X50" s="45"/>
    </row>
    <row r="51" spans="1:24" s="20" customFormat="1" ht="15" customHeight="1">
      <c r="A51" s="54">
        <v>47</v>
      </c>
      <c r="B51" s="150" t="s">
        <v>145</v>
      </c>
      <c r="C51" s="143">
        <v>39829</v>
      </c>
      <c r="D51" s="142" t="s">
        <v>32</v>
      </c>
      <c r="E51" s="173" t="s">
        <v>123</v>
      </c>
      <c r="F51" s="174">
        <v>27</v>
      </c>
      <c r="G51" s="144">
        <v>1</v>
      </c>
      <c r="H51" s="144">
        <v>20</v>
      </c>
      <c r="I51" s="145">
        <v>95</v>
      </c>
      <c r="J51" s="146">
        <v>11</v>
      </c>
      <c r="K51" s="145">
        <v>441</v>
      </c>
      <c r="L51" s="146">
        <v>48</v>
      </c>
      <c r="M51" s="145">
        <v>440</v>
      </c>
      <c r="N51" s="146">
        <v>49</v>
      </c>
      <c r="O51" s="193">
        <f>I51+K51+M51</f>
        <v>976</v>
      </c>
      <c r="P51" s="194">
        <f>SUM(J51+L51+N51)</f>
        <v>108</v>
      </c>
      <c r="Q51" s="147">
        <f>IF(O51&lt;&gt;0,P51/G51,"")</f>
        <v>108</v>
      </c>
      <c r="R51" s="148">
        <f>IF(O51&lt;&gt;0,O51/P51,"")</f>
        <v>9.037037037037036</v>
      </c>
      <c r="S51" s="145">
        <v>20</v>
      </c>
      <c r="T51" s="149">
        <f t="shared" si="8"/>
        <v>47.8</v>
      </c>
      <c r="U51" s="145">
        <v>349042.5</v>
      </c>
      <c r="V51" s="146">
        <v>35826</v>
      </c>
      <c r="W51" s="151">
        <f t="shared" si="9"/>
        <v>9.74271478814269</v>
      </c>
      <c r="X51" s="45"/>
    </row>
    <row r="52" spans="1:24" s="20" customFormat="1" ht="15" customHeight="1">
      <c r="A52" s="54">
        <v>48</v>
      </c>
      <c r="B52" s="150" t="s">
        <v>34</v>
      </c>
      <c r="C52" s="143">
        <v>39906</v>
      </c>
      <c r="D52" s="142" t="s">
        <v>27</v>
      </c>
      <c r="E52" s="173" t="s">
        <v>35</v>
      </c>
      <c r="F52" s="174">
        <v>20</v>
      </c>
      <c r="G52" s="144">
        <v>5</v>
      </c>
      <c r="H52" s="144">
        <v>23</v>
      </c>
      <c r="I52" s="145">
        <v>152</v>
      </c>
      <c r="J52" s="146">
        <v>22</v>
      </c>
      <c r="K52" s="145">
        <v>366</v>
      </c>
      <c r="L52" s="146">
        <v>57</v>
      </c>
      <c r="M52" s="145">
        <v>420</v>
      </c>
      <c r="N52" s="146">
        <v>75</v>
      </c>
      <c r="O52" s="193">
        <f>I52+K52+M52</f>
        <v>938</v>
      </c>
      <c r="P52" s="194">
        <f>J52+L52+N52</f>
        <v>154</v>
      </c>
      <c r="Q52" s="147">
        <f>P52/G52</f>
        <v>30.8</v>
      </c>
      <c r="R52" s="148">
        <f>+O52/P52</f>
        <v>6.090909090909091</v>
      </c>
      <c r="S52" s="145">
        <v>876</v>
      </c>
      <c r="T52" s="149">
        <f t="shared" si="8"/>
        <v>0.07077625570776255</v>
      </c>
      <c r="U52" s="145">
        <v>167617.5</v>
      </c>
      <c r="V52" s="146">
        <v>25271</v>
      </c>
      <c r="W52" s="151">
        <f t="shared" si="9"/>
        <v>6.632800443195758</v>
      </c>
      <c r="X52" s="45"/>
    </row>
    <row r="53" spans="1:24" s="20" customFormat="1" ht="15" customHeight="1">
      <c r="A53" s="54">
        <v>49</v>
      </c>
      <c r="B53" s="150" t="s">
        <v>84</v>
      </c>
      <c r="C53" s="143">
        <v>40025</v>
      </c>
      <c r="D53" s="142" t="s">
        <v>47</v>
      </c>
      <c r="E53" s="173" t="s">
        <v>74</v>
      </c>
      <c r="F53" s="174">
        <v>1</v>
      </c>
      <c r="G53" s="144">
        <v>1</v>
      </c>
      <c r="H53" s="144">
        <v>6</v>
      </c>
      <c r="I53" s="145">
        <v>320</v>
      </c>
      <c r="J53" s="146">
        <v>40</v>
      </c>
      <c r="K53" s="145">
        <v>313</v>
      </c>
      <c r="L53" s="146">
        <v>40</v>
      </c>
      <c r="M53" s="145">
        <v>304</v>
      </c>
      <c r="N53" s="146">
        <v>38</v>
      </c>
      <c r="O53" s="193">
        <f aca="true" t="shared" si="10" ref="O53:P55">+I53+K53+M53</f>
        <v>937</v>
      </c>
      <c r="P53" s="194">
        <f t="shared" si="10"/>
        <v>118</v>
      </c>
      <c r="Q53" s="147">
        <f>+P53/G53</f>
        <v>118</v>
      </c>
      <c r="R53" s="148">
        <f>+O53/P53</f>
        <v>7.940677966101695</v>
      </c>
      <c r="S53" s="145">
        <v>296</v>
      </c>
      <c r="T53" s="149">
        <f t="shared" si="8"/>
        <v>2.1655405405405403</v>
      </c>
      <c r="U53" s="145">
        <v>5257</v>
      </c>
      <c r="V53" s="146">
        <v>512</v>
      </c>
      <c r="W53" s="151">
        <f t="shared" si="9"/>
        <v>10.267578125</v>
      </c>
      <c r="X53" s="45"/>
    </row>
    <row r="54" spans="1:24" s="20" customFormat="1" ht="15" customHeight="1">
      <c r="A54" s="54">
        <v>50</v>
      </c>
      <c r="B54" s="150" t="s">
        <v>49</v>
      </c>
      <c r="C54" s="143">
        <v>39969</v>
      </c>
      <c r="D54" s="142" t="s">
        <v>26</v>
      </c>
      <c r="E54" s="173" t="s">
        <v>33</v>
      </c>
      <c r="F54" s="174">
        <v>152</v>
      </c>
      <c r="G54" s="144">
        <v>2</v>
      </c>
      <c r="H54" s="144">
        <v>14</v>
      </c>
      <c r="I54" s="145">
        <v>312</v>
      </c>
      <c r="J54" s="146">
        <v>78</v>
      </c>
      <c r="K54" s="145">
        <v>296</v>
      </c>
      <c r="L54" s="146">
        <v>74</v>
      </c>
      <c r="M54" s="145">
        <v>281</v>
      </c>
      <c r="N54" s="146">
        <v>70</v>
      </c>
      <c r="O54" s="193">
        <f t="shared" si="10"/>
        <v>889</v>
      </c>
      <c r="P54" s="194">
        <f t="shared" si="10"/>
        <v>222</v>
      </c>
      <c r="Q54" s="147">
        <f>IF(O54&lt;&gt;0,P54/G54,"")</f>
        <v>111</v>
      </c>
      <c r="R54" s="148">
        <f>IF(O54&lt;&gt;0,O54/P54,"")</f>
        <v>4.004504504504505</v>
      </c>
      <c r="S54" s="145">
        <v>76</v>
      </c>
      <c r="T54" s="149">
        <f t="shared" si="8"/>
        <v>10.697368421052632</v>
      </c>
      <c r="U54" s="145">
        <v>2357594</v>
      </c>
      <c r="V54" s="146">
        <v>275890</v>
      </c>
      <c r="W54" s="151">
        <f t="shared" si="9"/>
        <v>8.545413026931023</v>
      </c>
      <c r="X54" s="45"/>
    </row>
    <row r="55" spans="1:24" s="20" customFormat="1" ht="15" customHeight="1">
      <c r="A55" s="54">
        <v>51</v>
      </c>
      <c r="B55" s="150" t="s">
        <v>55</v>
      </c>
      <c r="C55" s="143">
        <v>39976</v>
      </c>
      <c r="D55" s="142" t="s">
        <v>47</v>
      </c>
      <c r="E55" s="173" t="s">
        <v>56</v>
      </c>
      <c r="F55" s="174">
        <v>32</v>
      </c>
      <c r="G55" s="144">
        <v>8</v>
      </c>
      <c r="H55" s="144">
        <v>13</v>
      </c>
      <c r="I55" s="145">
        <v>172</v>
      </c>
      <c r="J55" s="146">
        <v>31</v>
      </c>
      <c r="K55" s="145">
        <v>242</v>
      </c>
      <c r="L55" s="146">
        <v>51</v>
      </c>
      <c r="M55" s="145">
        <v>400</v>
      </c>
      <c r="N55" s="146">
        <v>82</v>
      </c>
      <c r="O55" s="193">
        <f t="shared" si="10"/>
        <v>814</v>
      </c>
      <c r="P55" s="194">
        <f t="shared" si="10"/>
        <v>164</v>
      </c>
      <c r="Q55" s="147">
        <f>+P55/G55</f>
        <v>20.5</v>
      </c>
      <c r="R55" s="148">
        <f>+O55/P55</f>
        <v>4.963414634146342</v>
      </c>
      <c r="S55" s="145">
        <v>1146</v>
      </c>
      <c r="T55" s="149">
        <f t="shared" si="8"/>
        <v>-0.28970331588132636</v>
      </c>
      <c r="U55" s="145">
        <v>85259</v>
      </c>
      <c r="V55" s="146">
        <v>12082</v>
      </c>
      <c r="W55" s="151">
        <f t="shared" si="9"/>
        <v>7.056695911272968</v>
      </c>
      <c r="X55" s="45"/>
    </row>
    <row r="56" spans="1:24" s="20" customFormat="1" ht="15" customHeight="1">
      <c r="A56" s="54">
        <v>52</v>
      </c>
      <c r="B56" s="150" t="s">
        <v>146</v>
      </c>
      <c r="C56" s="143">
        <v>39724</v>
      </c>
      <c r="D56" s="142" t="s">
        <v>32</v>
      </c>
      <c r="E56" s="173" t="s">
        <v>36</v>
      </c>
      <c r="F56" s="174">
        <v>40</v>
      </c>
      <c r="G56" s="144">
        <v>1</v>
      </c>
      <c r="H56" s="144">
        <v>17</v>
      </c>
      <c r="I56" s="145">
        <v>53</v>
      </c>
      <c r="J56" s="146">
        <v>6</v>
      </c>
      <c r="K56" s="145">
        <v>153</v>
      </c>
      <c r="L56" s="146">
        <v>16</v>
      </c>
      <c r="M56" s="145">
        <v>448</v>
      </c>
      <c r="N56" s="146">
        <v>48</v>
      </c>
      <c r="O56" s="193">
        <f>I56+K56+M56</f>
        <v>654</v>
      </c>
      <c r="P56" s="194">
        <f>J56+L56+N56</f>
        <v>70</v>
      </c>
      <c r="Q56" s="147">
        <f>IF(O56&lt;&gt;0,P56/G56,"")</f>
        <v>70</v>
      </c>
      <c r="R56" s="148">
        <f>IF(O56&lt;&gt;0,O56/P56,"")</f>
        <v>9.342857142857143</v>
      </c>
      <c r="S56" s="145">
        <v>145</v>
      </c>
      <c r="T56" s="149">
        <f t="shared" si="8"/>
        <v>3.510344827586207</v>
      </c>
      <c r="U56" s="145">
        <v>394012</v>
      </c>
      <c r="V56" s="146">
        <v>48177</v>
      </c>
      <c r="W56" s="151">
        <f t="shared" si="9"/>
        <v>8.178425389708782</v>
      </c>
      <c r="X56" s="45"/>
    </row>
    <row r="57" spans="1:24" s="20" customFormat="1" ht="15" customHeight="1">
      <c r="A57" s="54">
        <v>53</v>
      </c>
      <c r="B57" s="150" t="s">
        <v>41</v>
      </c>
      <c r="C57" s="143">
        <v>39948</v>
      </c>
      <c r="D57" s="142" t="s">
        <v>26</v>
      </c>
      <c r="E57" s="173" t="s">
        <v>33</v>
      </c>
      <c r="F57" s="174">
        <v>187</v>
      </c>
      <c r="G57" s="144">
        <v>6</v>
      </c>
      <c r="H57" s="144">
        <v>17</v>
      </c>
      <c r="I57" s="145">
        <v>151</v>
      </c>
      <c r="J57" s="146">
        <v>26</v>
      </c>
      <c r="K57" s="145">
        <v>196</v>
      </c>
      <c r="L57" s="146">
        <v>24</v>
      </c>
      <c r="M57" s="145">
        <v>280</v>
      </c>
      <c r="N57" s="146">
        <v>49</v>
      </c>
      <c r="O57" s="193">
        <f>+I57+K57+M57</f>
        <v>627</v>
      </c>
      <c r="P57" s="194">
        <f>+J57+L57+N57</f>
        <v>99</v>
      </c>
      <c r="Q57" s="147">
        <f>IF(O57&lt;&gt;0,P57/G57,"")</f>
        <v>16.5</v>
      </c>
      <c r="R57" s="148">
        <f>IF(O57&lt;&gt;0,O57/P57,"")</f>
        <v>6.333333333333333</v>
      </c>
      <c r="S57" s="145">
        <v>1168</v>
      </c>
      <c r="T57" s="149">
        <f t="shared" si="8"/>
        <v>-0.4631849315068493</v>
      </c>
      <c r="U57" s="145">
        <v>5972</v>
      </c>
      <c r="V57" s="146">
        <v>705090</v>
      </c>
      <c r="W57" s="151">
        <f t="shared" si="9"/>
        <v>0.008469840729552256</v>
      </c>
      <c r="X57" s="45"/>
    </row>
    <row r="58" spans="1:24" s="20" customFormat="1" ht="15" customHeight="1">
      <c r="A58" s="54">
        <v>54</v>
      </c>
      <c r="B58" s="150" t="s">
        <v>147</v>
      </c>
      <c r="C58" s="143">
        <v>39892</v>
      </c>
      <c r="D58" s="142" t="s">
        <v>27</v>
      </c>
      <c r="E58" s="173" t="s">
        <v>148</v>
      </c>
      <c r="F58" s="174">
        <v>5</v>
      </c>
      <c r="G58" s="144">
        <v>2</v>
      </c>
      <c r="H58" s="144">
        <v>16</v>
      </c>
      <c r="I58" s="145">
        <v>163</v>
      </c>
      <c r="J58" s="146">
        <v>30</v>
      </c>
      <c r="K58" s="145">
        <v>176</v>
      </c>
      <c r="L58" s="146">
        <v>27</v>
      </c>
      <c r="M58" s="145">
        <v>218</v>
      </c>
      <c r="N58" s="146">
        <v>34</v>
      </c>
      <c r="O58" s="193">
        <f>I58+K58+M58</f>
        <v>557</v>
      </c>
      <c r="P58" s="194">
        <f>J58+L58+N58</f>
        <v>91</v>
      </c>
      <c r="Q58" s="147">
        <f>P58/G58</f>
        <v>45.5</v>
      </c>
      <c r="R58" s="148">
        <f>+O58/P58</f>
        <v>6.1208791208791204</v>
      </c>
      <c r="S58" s="145"/>
      <c r="T58" s="149">
        <f t="shared" si="8"/>
      </c>
      <c r="U58" s="145">
        <v>57880</v>
      </c>
      <c r="V58" s="146">
        <v>8388</v>
      </c>
      <c r="W58" s="151">
        <f t="shared" si="9"/>
        <v>6.900333810205055</v>
      </c>
      <c r="X58" s="45"/>
    </row>
    <row r="59" spans="1:24" s="20" customFormat="1" ht="15" customHeight="1">
      <c r="A59" s="54">
        <v>55</v>
      </c>
      <c r="B59" s="150" t="s">
        <v>46</v>
      </c>
      <c r="C59" s="143">
        <v>39962</v>
      </c>
      <c r="D59" s="142" t="s">
        <v>47</v>
      </c>
      <c r="E59" s="173" t="s">
        <v>48</v>
      </c>
      <c r="F59" s="174">
        <v>72</v>
      </c>
      <c r="G59" s="144">
        <v>6</v>
      </c>
      <c r="H59" s="144">
        <v>15</v>
      </c>
      <c r="I59" s="145">
        <v>171</v>
      </c>
      <c r="J59" s="146">
        <v>21</v>
      </c>
      <c r="K59" s="145">
        <v>168</v>
      </c>
      <c r="L59" s="146">
        <v>24</v>
      </c>
      <c r="M59" s="145">
        <v>214</v>
      </c>
      <c r="N59" s="146">
        <v>32</v>
      </c>
      <c r="O59" s="193">
        <f>+I59+K59+M59</f>
        <v>553</v>
      </c>
      <c r="P59" s="194">
        <f>+J59+L59+N59</f>
        <v>77</v>
      </c>
      <c r="Q59" s="147">
        <f>+P59/G59</f>
        <v>12.833333333333334</v>
      </c>
      <c r="R59" s="148">
        <f>+O59/P59</f>
        <v>7.181818181818182</v>
      </c>
      <c r="S59" s="145">
        <v>654</v>
      </c>
      <c r="T59" s="149">
        <f t="shared" si="8"/>
        <v>-0.154434250764526</v>
      </c>
      <c r="U59" s="145">
        <v>272625</v>
      </c>
      <c r="V59" s="146">
        <v>36804</v>
      </c>
      <c r="W59" s="151">
        <f t="shared" si="9"/>
        <v>7.407482882295403</v>
      </c>
      <c r="X59" s="45"/>
    </row>
    <row r="60" spans="1:24" s="20" customFormat="1" ht="15" customHeight="1">
      <c r="A60" s="54">
        <v>56</v>
      </c>
      <c r="B60" s="150" t="s">
        <v>149</v>
      </c>
      <c r="C60" s="143">
        <v>39815</v>
      </c>
      <c r="D60" s="142" t="s">
        <v>32</v>
      </c>
      <c r="E60" s="173" t="s">
        <v>36</v>
      </c>
      <c r="F60" s="174">
        <v>26</v>
      </c>
      <c r="G60" s="144">
        <v>1</v>
      </c>
      <c r="H60" s="144">
        <v>18</v>
      </c>
      <c r="I60" s="145">
        <v>113</v>
      </c>
      <c r="J60" s="146">
        <v>12</v>
      </c>
      <c r="K60" s="145">
        <v>66</v>
      </c>
      <c r="L60" s="146">
        <v>7</v>
      </c>
      <c r="M60" s="145">
        <v>278</v>
      </c>
      <c r="N60" s="146">
        <v>28</v>
      </c>
      <c r="O60" s="193">
        <f>I60+K60+M60</f>
        <v>457</v>
      </c>
      <c r="P60" s="194">
        <f>SUM(J60+L60+N60)</f>
        <v>47</v>
      </c>
      <c r="Q60" s="147">
        <f>IF(O60&lt;&gt;0,P60/G60,"")</f>
        <v>47</v>
      </c>
      <c r="R60" s="148">
        <f>IF(O60&lt;&gt;0,O60/P60,"")</f>
        <v>9.72340425531915</v>
      </c>
      <c r="S60" s="145">
        <v>519</v>
      </c>
      <c r="T60" s="149">
        <f t="shared" si="8"/>
        <v>-0.11946050096339114</v>
      </c>
      <c r="U60" s="145">
        <v>148901.5</v>
      </c>
      <c r="V60" s="146">
        <v>18995</v>
      </c>
      <c r="W60" s="151">
        <f t="shared" si="9"/>
        <v>7.8389839431429325</v>
      </c>
      <c r="X60" s="45"/>
    </row>
    <row r="61" spans="1:24" s="20" customFormat="1" ht="15" customHeight="1">
      <c r="A61" s="54">
        <v>57</v>
      </c>
      <c r="B61" s="150" t="s">
        <v>63</v>
      </c>
      <c r="C61" s="143">
        <v>39997</v>
      </c>
      <c r="D61" s="142" t="s">
        <v>47</v>
      </c>
      <c r="E61" s="173" t="s">
        <v>74</v>
      </c>
      <c r="F61" s="174">
        <v>5</v>
      </c>
      <c r="G61" s="144">
        <v>5</v>
      </c>
      <c r="H61" s="144">
        <v>10</v>
      </c>
      <c r="I61" s="145">
        <v>25</v>
      </c>
      <c r="J61" s="146">
        <v>5</v>
      </c>
      <c r="K61" s="145">
        <v>157</v>
      </c>
      <c r="L61" s="146">
        <v>15</v>
      </c>
      <c r="M61" s="145">
        <v>269</v>
      </c>
      <c r="N61" s="146">
        <v>41</v>
      </c>
      <c r="O61" s="193">
        <f>+I61+K61+M61</f>
        <v>451</v>
      </c>
      <c r="P61" s="194">
        <f>+J61+L61+N61</f>
        <v>61</v>
      </c>
      <c r="Q61" s="147">
        <f>+P61/G61</f>
        <v>12.2</v>
      </c>
      <c r="R61" s="148">
        <f>+O61/P61</f>
        <v>7.39344262295082</v>
      </c>
      <c r="S61" s="145">
        <v>1018</v>
      </c>
      <c r="T61" s="149">
        <f t="shared" si="8"/>
        <v>-0.5569744597249509</v>
      </c>
      <c r="U61" s="145">
        <v>28663</v>
      </c>
      <c r="V61" s="146">
        <v>3440</v>
      </c>
      <c r="W61" s="151">
        <f t="shared" si="9"/>
        <v>8.332267441860465</v>
      </c>
      <c r="X61" s="45"/>
    </row>
    <row r="62" spans="1:24" s="20" customFormat="1" ht="15" customHeight="1">
      <c r="A62" s="54">
        <v>58</v>
      </c>
      <c r="B62" s="150" t="s">
        <v>86</v>
      </c>
      <c r="C62" s="143">
        <v>39962</v>
      </c>
      <c r="D62" s="142" t="s">
        <v>2</v>
      </c>
      <c r="E62" s="173" t="s">
        <v>11</v>
      </c>
      <c r="F62" s="174">
        <v>60</v>
      </c>
      <c r="G62" s="144">
        <v>1</v>
      </c>
      <c r="H62" s="144">
        <v>15</v>
      </c>
      <c r="I62" s="145">
        <v>96</v>
      </c>
      <c r="J62" s="146">
        <v>16</v>
      </c>
      <c r="K62" s="145">
        <v>180</v>
      </c>
      <c r="L62" s="146">
        <v>28</v>
      </c>
      <c r="M62" s="145">
        <v>162</v>
      </c>
      <c r="N62" s="146">
        <v>23</v>
      </c>
      <c r="O62" s="193">
        <f>+M62+K62+I62</f>
        <v>438</v>
      </c>
      <c r="P62" s="194">
        <f>+N62+L62+J62</f>
        <v>67</v>
      </c>
      <c r="Q62" s="147">
        <f>+P62/G62</f>
        <v>67</v>
      </c>
      <c r="R62" s="148">
        <f>+O62/P62</f>
        <v>6.537313432835821</v>
      </c>
      <c r="S62" s="145">
        <v>755</v>
      </c>
      <c r="T62" s="149">
        <f t="shared" si="8"/>
        <v>-0.4198675496688742</v>
      </c>
      <c r="U62" s="145">
        <v>604690</v>
      </c>
      <c r="V62" s="146">
        <v>75954</v>
      </c>
      <c r="W62" s="151">
        <f t="shared" si="9"/>
        <v>7.961266029438871</v>
      </c>
      <c r="X62" s="45"/>
    </row>
    <row r="63" spans="1:24" s="20" customFormat="1" ht="15" customHeight="1">
      <c r="A63" s="54">
        <v>59</v>
      </c>
      <c r="B63" s="150" t="s">
        <v>107</v>
      </c>
      <c r="C63" s="143">
        <v>39703</v>
      </c>
      <c r="D63" s="142" t="s">
        <v>47</v>
      </c>
      <c r="E63" s="173" t="s">
        <v>74</v>
      </c>
      <c r="F63" s="174">
        <v>5</v>
      </c>
      <c r="G63" s="144">
        <v>3</v>
      </c>
      <c r="H63" s="144">
        <v>52</v>
      </c>
      <c r="I63" s="145">
        <v>51</v>
      </c>
      <c r="J63" s="146">
        <v>8</v>
      </c>
      <c r="K63" s="145">
        <v>125</v>
      </c>
      <c r="L63" s="146">
        <v>20</v>
      </c>
      <c r="M63" s="145">
        <v>228</v>
      </c>
      <c r="N63" s="146">
        <v>35</v>
      </c>
      <c r="O63" s="193">
        <f>+I63+K63+M63</f>
        <v>404</v>
      </c>
      <c r="P63" s="194">
        <f>+J63+L63+N63</f>
        <v>63</v>
      </c>
      <c r="Q63" s="147">
        <f>+P63/G63</f>
        <v>21</v>
      </c>
      <c r="R63" s="148">
        <f>+O63/P63</f>
        <v>6.412698412698413</v>
      </c>
      <c r="S63" s="145">
        <v>229</v>
      </c>
      <c r="T63" s="149">
        <f t="shared" si="8"/>
        <v>0.7641921397379913</v>
      </c>
      <c r="U63" s="145">
        <v>77980</v>
      </c>
      <c r="V63" s="146">
        <v>7317</v>
      </c>
      <c r="W63" s="151">
        <f t="shared" si="9"/>
        <v>10.657373240399071</v>
      </c>
      <c r="X63" s="45"/>
    </row>
    <row r="64" spans="1:24" s="20" customFormat="1" ht="15" customHeight="1">
      <c r="A64" s="54">
        <v>60</v>
      </c>
      <c r="B64" s="150" t="s">
        <v>121</v>
      </c>
      <c r="C64" s="143">
        <v>39927</v>
      </c>
      <c r="D64" s="142" t="s">
        <v>32</v>
      </c>
      <c r="E64" s="173" t="s">
        <v>36</v>
      </c>
      <c r="F64" s="174">
        <v>25</v>
      </c>
      <c r="G64" s="144">
        <v>1</v>
      </c>
      <c r="H64" s="144">
        <v>16</v>
      </c>
      <c r="I64" s="145">
        <v>110</v>
      </c>
      <c r="J64" s="146">
        <v>10</v>
      </c>
      <c r="K64" s="145">
        <v>177.5</v>
      </c>
      <c r="L64" s="146">
        <v>15</v>
      </c>
      <c r="M64" s="145">
        <v>95</v>
      </c>
      <c r="N64" s="146">
        <v>8</v>
      </c>
      <c r="O64" s="193">
        <f>I64+K64+M64</f>
        <v>382.5</v>
      </c>
      <c r="P64" s="194">
        <f>J64+L64+N64</f>
        <v>33</v>
      </c>
      <c r="Q64" s="147">
        <f>IF(O64&lt;&gt;0,P64/G64,"")</f>
        <v>33</v>
      </c>
      <c r="R64" s="148">
        <f>IF(O64&lt;&gt;0,O64/P64,"")</f>
        <v>11.590909090909092</v>
      </c>
      <c r="S64" s="145">
        <v>133</v>
      </c>
      <c r="T64" s="149">
        <f t="shared" si="8"/>
        <v>1.8759398496240602</v>
      </c>
      <c r="U64" s="145">
        <v>106164</v>
      </c>
      <c r="V64" s="146">
        <v>12308</v>
      </c>
      <c r="W64" s="151">
        <f t="shared" si="9"/>
        <v>8.625609359766006</v>
      </c>
      <c r="X64" s="45"/>
    </row>
    <row r="65" spans="1:24" s="20" customFormat="1" ht="15" customHeight="1">
      <c r="A65" s="54">
        <v>61</v>
      </c>
      <c r="B65" s="150" t="s">
        <v>101</v>
      </c>
      <c r="C65" s="143">
        <v>39962</v>
      </c>
      <c r="D65" s="142" t="s">
        <v>98</v>
      </c>
      <c r="E65" s="173" t="s">
        <v>99</v>
      </c>
      <c r="F65" s="174">
        <v>10</v>
      </c>
      <c r="G65" s="144">
        <v>3</v>
      </c>
      <c r="H65" s="144">
        <v>15</v>
      </c>
      <c r="I65" s="145">
        <v>123</v>
      </c>
      <c r="J65" s="146">
        <v>25</v>
      </c>
      <c r="K65" s="145">
        <v>57</v>
      </c>
      <c r="L65" s="146">
        <v>11</v>
      </c>
      <c r="M65" s="145">
        <v>190</v>
      </c>
      <c r="N65" s="146">
        <v>39</v>
      </c>
      <c r="O65" s="193">
        <f>I65+K65+M65</f>
        <v>370</v>
      </c>
      <c r="P65" s="194">
        <f>J65+L65+N65</f>
        <v>75</v>
      </c>
      <c r="Q65" s="147">
        <f>IF(O65&lt;&gt;0,P65/G65,"")</f>
        <v>25</v>
      </c>
      <c r="R65" s="148">
        <f>IF(O65&lt;&gt;0,O65/P65,"")</f>
        <v>4.933333333333334</v>
      </c>
      <c r="S65" s="145">
        <v>166</v>
      </c>
      <c r="T65" s="149">
        <f t="shared" si="8"/>
        <v>1.2289156626506024</v>
      </c>
      <c r="U65" s="145">
        <v>144384.25</v>
      </c>
      <c r="V65" s="146">
        <v>15936</v>
      </c>
      <c r="W65" s="151">
        <f t="shared" si="9"/>
        <v>9.060256651606426</v>
      </c>
      <c r="X65" s="45"/>
    </row>
    <row r="66" spans="1:24" s="20" customFormat="1" ht="15" customHeight="1">
      <c r="A66" s="54">
        <v>62</v>
      </c>
      <c r="B66" s="150" t="s">
        <v>150</v>
      </c>
      <c r="C66" s="143">
        <v>39927</v>
      </c>
      <c r="D66" s="142" t="s">
        <v>2</v>
      </c>
      <c r="E66" s="173" t="s">
        <v>11</v>
      </c>
      <c r="F66" s="174">
        <v>80</v>
      </c>
      <c r="G66" s="144">
        <v>1</v>
      </c>
      <c r="H66" s="144">
        <v>20</v>
      </c>
      <c r="I66" s="145">
        <v>97</v>
      </c>
      <c r="J66" s="146">
        <v>23</v>
      </c>
      <c r="K66" s="145">
        <v>149</v>
      </c>
      <c r="L66" s="146">
        <v>35</v>
      </c>
      <c r="M66" s="145">
        <v>111</v>
      </c>
      <c r="N66" s="146">
        <v>26</v>
      </c>
      <c r="O66" s="193">
        <f>+M66+K66+I66</f>
        <v>357</v>
      </c>
      <c r="P66" s="194">
        <f>+N66+L66+J66</f>
        <v>84</v>
      </c>
      <c r="Q66" s="147">
        <f>+P66/G66</f>
        <v>84</v>
      </c>
      <c r="R66" s="148">
        <f>+O66/P66</f>
        <v>4.25</v>
      </c>
      <c r="S66" s="145"/>
      <c r="T66" s="149">
        <f t="shared" si="8"/>
      </c>
      <c r="U66" s="145">
        <v>666188</v>
      </c>
      <c r="V66" s="146">
        <v>83228</v>
      </c>
      <c r="W66" s="151">
        <f t="shared" si="9"/>
        <v>8.004373528139569</v>
      </c>
      <c r="X66" s="45"/>
    </row>
    <row r="67" spans="1:24" s="20" customFormat="1" ht="15" customHeight="1">
      <c r="A67" s="54">
        <v>63</v>
      </c>
      <c r="B67" s="150" t="s">
        <v>130</v>
      </c>
      <c r="C67" s="143">
        <v>39899</v>
      </c>
      <c r="D67" s="142" t="s">
        <v>27</v>
      </c>
      <c r="E67" s="173" t="s">
        <v>131</v>
      </c>
      <c r="F67" s="174">
        <v>20</v>
      </c>
      <c r="G67" s="144">
        <v>2</v>
      </c>
      <c r="H67" s="144">
        <v>22</v>
      </c>
      <c r="I67" s="145">
        <v>75</v>
      </c>
      <c r="J67" s="146">
        <v>15</v>
      </c>
      <c r="K67" s="145">
        <v>115</v>
      </c>
      <c r="L67" s="146">
        <v>23</v>
      </c>
      <c r="M67" s="145">
        <v>166</v>
      </c>
      <c r="N67" s="146">
        <v>33</v>
      </c>
      <c r="O67" s="193">
        <f aca="true" t="shared" si="11" ref="O67:P72">I67+K67+M67</f>
        <v>356</v>
      </c>
      <c r="P67" s="194">
        <f t="shared" si="11"/>
        <v>71</v>
      </c>
      <c r="Q67" s="147">
        <f>P67/G67</f>
        <v>35.5</v>
      </c>
      <c r="R67" s="148">
        <f>+O67/P67</f>
        <v>5.014084507042254</v>
      </c>
      <c r="S67" s="145">
        <v>679</v>
      </c>
      <c r="T67" s="149">
        <f t="shared" si="8"/>
        <v>-0.47569955817378495</v>
      </c>
      <c r="U67" s="145">
        <v>171561</v>
      </c>
      <c r="V67" s="146">
        <v>21402</v>
      </c>
      <c r="W67" s="151">
        <f t="shared" si="9"/>
        <v>8.016119988786095</v>
      </c>
      <c r="X67" s="45"/>
    </row>
    <row r="68" spans="1:24" s="20" customFormat="1" ht="15" customHeight="1">
      <c r="A68" s="54">
        <v>64</v>
      </c>
      <c r="B68" s="150" t="s">
        <v>61</v>
      </c>
      <c r="C68" s="143">
        <v>39983</v>
      </c>
      <c r="D68" s="142" t="s">
        <v>27</v>
      </c>
      <c r="E68" s="173" t="s">
        <v>28</v>
      </c>
      <c r="F68" s="174">
        <v>25</v>
      </c>
      <c r="G68" s="144">
        <v>5</v>
      </c>
      <c r="H68" s="144">
        <v>12</v>
      </c>
      <c r="I68" s="145">
        <v>95</v>
      </c>
      <c r="J68" s="146">
        <v>12</v>
      </c>
      <c r="K68" s="145">
        <v>115</v>
      </c>
      <c r="L68" s="146">
        <v>19</v>
      </c>
      <c r="M68" s="145">
        <v>144</v>
      </c>
      <c r="N68" s="146">
        <v>24</v>
      </c>
      <c r="O68" s="193">
        <f t="shared" si="11"/>
        <v>354</v>
      </c>
      <c r="P68" s="194">
        <f t="shared" si="11"/>
        <v>55</v>
      </c>
      <c r="Q68" s="147">
        <f>P68/G68</f>
        <v>11</v>
      </c>
      <c r="R68" s="148">
        <f>+O68/P68</f>
        <v>6.4363636363636365</v>
      </c>
      <c r="S68" s="145">
        <v>2753</v>
      </c>
      <c r="T68" s="149">
        <f t="shared" si="8"/>
        <v>-0.8714130039956411</v>
      </c>
      <c r="U68" s="145">
        <v>144121.5</v>
      </c>
      <c r="V68" s="146">
        <v>20555</v>
      </c>
      <c r="W68" s="151">
        <f t="shared" si="9"/>
        <v>7.011505716370713</v>
      </c>
      <c r="X68" s="45"/>
    </row>
    <row r="69" spans="1:24" s="20" customFormat="1" ht="15" customHeight="1">
      <c r="A69" s="54">
        <v>65</v>
      </c>
      <c r="B69" s="150" t="s">
        <v>106</v>
      </c>
      <c r="C69" s="143">
        <v>39941</v>
      </c>
      <c r="D69" s="142" t="s">
        <v>27</v>
      </c>
      <c r="E69" s="173" t="s">
        <v>151</v>
      </c>
      <c r="F69" s="174">
        <v>26</v>
      </c>
      <c r="G69" s="144">
        <v>4</v>
      </c>
      <c r="H69" s="144">
        <v>17</v>
      </c>
      <c r="I69" s="145">
        <v>70</v>
      </c>
      <c r="J69" s="146">
        <v>11</v>
      </c>
      <c r="K69" s="145">
        <v>126</v>
      </c>
      <c r="L69" s="146">
        <v>17</v>
      </c>
      <c r="M69" s="145">
        <v>116</v>
      </c>
      <c r="N69" s="146">
        <v>17</v>
      </c>
      <c r="O69" s="193">
        <f t="shared" si="11"/>
        <v>312</v>
      </c>
      <c r="P69" s="194">
        <f t="shared" si="11"/>
        <v>45</v>
      </c>
      <c r="Q69" s="147">
        <f>P69/G69</f>
        <v>11.25</v>
      </c>
      <c r="R69" s="148">
        <f>+O69/P69</f>
        <v>6.933333333333334</v>
      </c>
      <c r="S69" s="145">
        <v>727</v>
      </c>
      <c r="T69" s="149">
        <f aca="true" t="shared" si="12" ref="T69:T91">IF(S69&lt;&gt;0,-(S69-O69)/S69,"")</f>
        <v>-0.5708390646492435</v>
      </c>
      <c r="U69" s="145">
        <v>92629.5</v>
      </c>
      <c r="V69" s="146">
        <v>13475</v>
      </c>
      <c r="W69" s="151">
        <f aca="true" t="shared" si="13" ref="W69:W91">U69/V69</f>
        <v>6.87417439703154</v>
      </c>
      <c r="X69" s="45"/>
    </row>
    <row r="70" spans="1:24" s="20" customFormat="1" ht="15" customHeight="1">
      <c r="A70" s="54">
        <v>66</v>
      </c>
      <c r="B70" s="150" t="s">
        <v>104</v>
      </c>
      <c r="C70" s="143">
        <v>39969</v>
      </c>
      <c r="D70" s="142" t="s">
        <v>98</v>
      </c>
      <c r="E70" s="173" t="s">
        <v>105</v>
      </c>
      <c r="F70" s="174">
        <v>2</v>
      </c>
      <c r="G70" s="144">
        <v>2</v>
      </c>
      <c r="H70" s="144">
        <v>14</v>
      </c>
      <c r="I70" s="145">
        <v>80</v>
      </c>
      <c r="J70" s="146">
        <v>16</v>
      </c>
      <c r="K70" s="145">
        <v>101</v>
      </c>
      <c r="L70" s="146">
        <v>20</v>
      </c>
      <c r="M70" s="145">
        <v>108</v>
      </c>
      <c r="N70" s="146">
        <v>21</v>
      </c>
      <c r="O70" s="193">
        <f t="shared" si="11"/>
        <v>289</v>
      </c>
      <c r="P70" s="194">
        <f t="shared" si="11"/>
        <v>57</v>
      </c>
      <c r="Q70" s="147">
        <f>IF(O70&lt;&gt;0,P70/G70,"")</f>
        <v>28.5</v>
      </c>
      <c r="R70" s="148">
        <f>IF(O70&lt;&gt;0,O70/P70,"")</f>
        <v>5.0701754385964914</v>
      </c>
      <c r="S70" s="145">
        <v>718</v>
      </c>
      <c r="T70" s="149">
        <f t="shared" si="12"/>
        <v>-0.5974930362116991</v>
      </c>
      <c r="U70" s="145">
        <v>17157.25</v>
      </c>
      <c r="V70" s="146">
        <v>2595</v>
      </c>
      <c r="W70" s="151">
        <f t="shared" si="13"/>
        <v>6.611657032755299</v>
      </c>
      <c r="X70" s="45"/>
    </row>
    <row r="71" spans="1:24" s="20" customFormat="1" ht="15" customHeight="1">
      <c r="A71" s="54">
        <v>67</v>
      </c>
      <c r="B71" s="150" t="s">
        <v>83</v>
      </c>
      <c r="C71" s="143">
        <v>40025</v>
      </c>
      <c r="D71" s="142" t="s">
        <v>27</v>
      </c>
      <c r="E71" s="173" t="s">
        <v>57</v>
      </c>
      <c r="F71" s="174">
        <v>1</v>
      </c>
      <c r="G71" s="144">
        <v>1</v>
      </c>
      <c r="H71" s="144">
        <v>6</v>
      </c>
      <c r="I71" s="145">
        <v>77</v>
      </c>
      <c r="J71" s="146">
        <v>11</v>
      </c>
      <c r="K71" s="145">
        <v>100</v>
      </c>
      <c r="L71" s="146">
        <v>10</v>
      </c>
      <c r="M71" s="145">
        <v>110</v>
      </c>
      <c r="N71" s="146">
        <v>11</v>
      </c>
      <c r="O71" s="193">
        <f t="shared" si="11"/>
        <v>287</v>
      </c>
      <c r="P71" s="194">
        <f t="shared" si="11"/>
        <v>32</v>
      </c>
      <c r="Q71" s="147">
        <f>P71/G71</f>
        <v>32</v>
      </c>
      <c r="R71" s="148">
        <f>+O71/P71</f>
        <v>8.96875</v>
      </c>
      <c r="S71" s="145">
        <v>400</v>
      </c>
      <c r="T71" s="149">
        <f t="shared" si="12"/>
        <v>-0.2825</v>
      </c>
      <c r="U71" s="145">
        <v>12201.5</v>
      </c>
      <c r="V71" s="146">
        <v>1206</v>
      </c>
      <c r="W71" s="151">
        <f t="shared" si="13"/>
        <v>10.117330016583749</v>
      </c>
      <c r="X71" s="45"/>
    </row>
    <row r="72" spans="1:24" s="20" customFormat="1" ht="15" customHeight="1">
      <c r="A72" s="54">
        <v>68</v>
      </c>
      <c r="B72" s="150" t="s">
        <v>152</v>
      </c>
      <c r="C72" s="143">
        <v>39927</v>
      </c>
      <c r="D72" s="142" t="s">
        <v>98</v>
      </c>
      <c r="E72" s="173" t="s">
        <v>153</v>
      </c>
      <c r="F72" s="174">
        <v>10</v>
      </c>
      <c r="G72" s="144">
        <v>2</v>
      </c>
      <c r="H72" s="144">
        <v>14</v>
      </c>
      <c r="I72" s="145">
        <v>50</v>
      </c>
      <c r="J72" s="146">
        <v>10</v>
      </c>
      <c r="K72" s="145">
        <v>130</v>
      </c>
      <c r="L72" s="146">
        <v>26</v>
      </c>
      <c r="M72" s="145">
        <v>100</v>
      </c>
      <c r="N72" s="146">
        <v>20</v>
      </c>
      <c r="O72" s="193">
        <f t="shared" si="11"/>
        <v>280</v>
      </c>
      <c r="P72" s="194">
        <f t="shared" si="11"/>
        <v>56</v>
      </c>
      <c r="Q72" s="147">
        <f>IF(O72&lt;&gt;0,P72/G72,"")</f>
        <v>28</v>
      </c>
      <c r="R72" s="148">
        <f>IF(O72&lt;&gt;0,O72/P72,"")</f>
        <v>5</v>
      </c>
      <c r="S72" s="145"/>
      <c r="T72" s="149">
        <f t="shared" si="12"/>
      </c>
      <c r="U72" s="145">
        <v>21258</v>
      </c>
      <c r="V72" s="146">
        <v>3186</v>
      </c>
      <c r="W72" s="151">
        <f t="shared" si="13"/>
        <v>6.672316384180791</v>
      </c>
      <c r="X72" s="45"/>
    </row>
    <row r="73" spans="1:24" s="20" customFormat="1" ht="15" customHeight="1">
      <c r="A73" s="54">
        <v>69</v>
      </c>
      <c r="B73" s="150" t="s">
        <v>62</v>
      </c>
      <c r="C73" s="143">
        <v>39990</v>
      </c>
      <c r="D73" s="142" t="s">
        <v>47</v>
      </c>
      <c r="E73" s="173" t="s">
        <v>74</v>
      </c>
      <c r="F73" s="174">
        <v>20</v>
      </c>
      <c r="G73" s="144">
        <v>1</v>
      </c>
      <c r="H73" s="144">
        <v>11</v>
      </c>
      <c r="I73" s="145">
        <v>65</v>
      </c>
      <c r="J73" s="146">
        <v>13</v>
      </c>
      <c r="K73" s="145">
        <v>77</v>
      </c>
      <c r="L73" s="146">
        <v>15</v>
      </c>
      <c r="M73" s="145">
        <v>112</v>
      </c>
      <c r="N73" s="146">
        <v>22</v>
      </c>
      <c r="O73" s="193">
        <f>+I73+K73+M73</f>
        <v>254</v>
      </c>
      <c r="P73" s="194">
        <f>+J73+L73+N73</f>
        <v>50</v>
      </c>
      <c r="Q73" s="147">
        <f>+P73/G73</f>
        <v>50</v>
      </c>
      <c r="R73" s="148">
        <f>+O73/P73</f>
        <v>5.08</v>
      </c>
      <c r="S73" s="145">
        <v>875</v>
      </c>
      <c r="T73" s="149">
        <f t="shared" si="12"/>
        <v>-0.7097142857142857</v>
      </c>
      <c r="U73" s="145">
        <v>152431</v>
      </c>
      <c r="V73" s="146">
        <v>17247</v>
      </c>
      <c r="W73" s="151">
        <f t="shared" si="13"/>
        <v>8.838116773931699</v>
      </c>
      <c r="X73" s="45"/>
    </row>
    <row r="74" spans="1:24" s="20" customFormat="1" ht="15" customHeight="1">
      <c r="A74" s="54">
        <v>70</v>
      </c>
      <c r="B74" s="150" t="s">
        <v>100</v>
      </c>
      <c r="C74" s="143">
        <v>39976</v>
      </c>
      <c r="D74" s="142" t="s">
        <v>98</v>
      </c>
      <c r="E74" s="173" t="s">
        <v>99</v>
      </c>
      <c r="F74" s="174">
        <v>20</v>
      </c>
      <c r="G74" s="144">
        <v>3</v>
      </c>
      <c r="H74" s="144">
        <v>13</v>
      </c>
      <c r="I74" s="145">
        <v>89</v>
      </c>
      <c r="J74" s="146">
        <v>13</v>
      </c>
      <c r="K74" s="145">
        <v>88</v>
      </c>
      <c r="L74" s="146">
        <v>14</v>
      </c>
      <c r="M74" s="145">
        <v>76</v>
      </c>
      <c r="N74" s="146">
        <v>14</v>
      </c>
      <c r="O74" s="193">
        <f>I74+K74+M74</f>
        <v>253</v>
      </c>
      <c r="P74" s="194">
        <f>J74+L74+N74</f>
        <v>41</v>
      </c>
      <c r="Q74" s="147">
        <f>IF(O74&lt;&gt;0,P74/G74,"")</f>
        <v>13.666666666666666</v>
      </c>
      <c r="R74" s="148">
        <f>IF(O74&lt;&gt;0,O74/P74,"")</f>
        <v>6.170731707317073</v>
      </c>
      <c r="S74" s="145">
        <v>992</v>
      </c>
      <c r="T74" s="149">
        <f t="shared" si="12"/>
        <v>-0.7449596774193549</v>
      </c>
      <c r="U74" s="145">
        <v>109683.25</v>
      </c>
      <c r="V74" s="146">
        <v>14045</v>
      </c>
      <c r="W74" s="151">
        <f t="shared" si="13"/>
        <v>7.809416162335351</v>
      </c>
      <c r="X74" s="45"/>
    </row>
    <row r="75" spans="1:24" s="20" customFormat="1" ht="15" customHeight="1">
      <c r="A75" s="54">
        <v>71</v>
      </c>
      <c r="B75" s="150" t="s">
        <v>154</v>
      </c>
      <c r="C75" s="143">
        <v>39913</v>
      </c>
      <c r="D75" s="142" t="s">
        <v>26</v>
      </c>
      <c r="E75" s="173" t="s">
        <v>19</v>
      </c>
      <c r="F75" s="174">
        <v>102</v>
      </c>
      <c r="G75" s="144">
        <v>1</v>
      </c>
      <c r="H75" s="144">
        <v>17</v>
      </c>
      <c r="I75" s="145">
        <v>0</v>
      </c>
      <c r="J75" s="146">
        <v>0</v>
      </c>
      <c r="K75" s="145">
        <v>146</v>
      </c>
      <c r="L75" s="146">
        <v>12</v>
      </c>
      <c r="M75" s="145">
        <v>88</v>
      </c>
      <c r="N75" s="146">
        <v>8</v>
      </c>
      <c r="O75" s="193">
        <f>+I75+K75+M75</f>
        <v>234</v>
      </c>
      <c r="P75" s="194">
        <f>+J75+L75+N75</f>
        <v>20</v>
      </c>
      <c r="Q75" s="147">
        <f>IF(O75&lt;&gt;0,P75/G75,"")</f>
        <v>20</v>
      </c>
      <c r="R75" s="148">
        <f>IF(O75&lt;&gt;0,O75/P75,"")</f>
        <v>11.7</v>
      </c>
      <c r="S75" s="145">
        <v>1737</v>
      </c>
      <c r="T75" s="149">
        <f t="shared" si="12"/>
        <v>-0.8652849740932642</v>
      </c>
      <c r="U75" s="145">
        <v>2800589</v>
      </c>
      <c r="V75" s="146">
        <v>327871</v>
      </c>
      <c r="W75" s="151">
        <f t="shared" si="13"/>
        <v>8.541740501599714</v>
      </c>
      <c r="X75" s="45"/>
    </row>
    <row r="76" spans="1:24" s="20" customFormat="1" ht="15" customHeight="1">
      <c r="A76" s="54">
        <v>72</v>
      </c>
      <c r="B76" s="150" t="s">
        <v>155</v>
      </c>
      <c r="C76" s="143">
        <v>39892</v>
      </c>
      <c r="D76" s="142" t="s">
        <v>2</v>
      </c>
      <c r="E76" s="173" t="s">
        <v>30</v>
      </c>
      <c r="F76" s="174">
        <v>60</v>
      </c>
      <c r="G76" s="144">
        <v>1</v>
      </c>
      <c r="H76" s="144">
        <v>24</v>
      </c>
      <c r="I76" s="145">
        <v>0</v>
      </c>
      <c r="J76" s="146">
        <v>0</v>
      </c>
      <c r="K76" s="145">
        <v>95</v>
      </c>
      <c r="L76" s="146">
        <v>8</v>
      </c>
      <c r="M76" s="145">
        <v>134</v>
      </c>
      <c r="N76" s="146">
        <v>10</v>
      </c>
      <c r="O76" s="193">
        <f>+M76+K76+I76</f>
        <v>229</v>
      </c>
      <c r="P76" s="194">
        <f>+N76+L76+J76</f>
        <v>18</v>
      </c>
      <c r="Q76" s="147">
        <f>+P76/G76</f>
        <v>18</v>
      </c>
      <c r="R76" s="148">
        <f>+O76/P76</f>
        <v>12.722222222222221</v>
      </c>
      <c r="S76" s="145"/>
      <c r="T76" s="149">
        <f t="shared" si="12"/>
      </c>
      <c r="U76" s="145">
        <v>955828</v>
      </c>
      <c r="V76" s="146">
        <v>100509</v>
      </c>
      <c r="W76" s="151">
        <f t="shared" si="13"/>
        <v>9.509874737585688</v>
      </c>
      <c r="X76" s="45"/>
    </row>
    <row r="77" spans="1:24" s="20" customFormat="1" ht="15" customHeight="1">
      <c r="A77" s="54">
        <v>73</v>
      </c>
      <c r="B77" s="150" t="s">
        <v>108</v>
      </c>
      <c r="C77" s="143">
        <v>39920</v>
      </c>
      <c r="D77" s="142" t="s">
        <v>26</v>
      </c>
      <c r="E77" s="173" t="s">
        <v>33</v>
      </c>
      <c r="F77" s="174">
        <v>67</v>
      </c>
      <c r="G77" s="144">
        <v>2</v>
      </c>
      <c r="H77" s="144">
        <v>19</v>
      </c>
      <c r="I77" s="145">
        <v>79</v>
      </c>
      <c r="J77" s="146">
        <v>12</v>
      </c>
      <c r="K77" s="145">
        <v>81</v>
      </c>
      <c r="L77" s="146">
        <v>13</v>
      </c>
      <c r="M77" s="145">
        <v>67</v>
      </c>
      <c r="N77" s="146">
        <v>9</v>
      </c>
      <c r="O77" s="193">
        <f>+I77+K77+M77</f>
        <v>227</v>
      </c>
      <c r="P77" s="194">
        <f>+J77+L77+N77</f>
        <v>34</v>
      </c>
      <c r="Q77" s="147">
        <f>IF(O77&lt;&gt;0,P77/G77,"")</f>
        <v>17</v>
      </c>
      <c r="R77" s="148">
        <f>IF(O77&lt;&gt;0,O77/P77,"")</f>
        <v>6.676470588235294</v>
      </c>
      <c r="S77" s="145">
        <v>1074</v>
      </c>
      <c r="T77" s="149">
        <f t="shared" si="12"/>
        <v>-0.7886405959031657</v>
      </c>
      <c r="U77" s="145">
        <v>492679</v>
      </c>
      <c r="V77" s="146">
        <v>53004</v>
      </c>
      <c r="W77" s="151">
        <f t="shared" si="13"/>
        <v>9.295128669534375</v>
      </c>
      <c r="X77" s="45"/>
    </row>
    <row r="78" spans="1:24" s="20" customFormat="1" ht="15" customHeight="1">
      <c r="A78" s="54">
        <v>74</v>
      </c>
      <c r="B78" s="150" t="s">
        <v>119</v>
      </c>
      <c r="C78" s="143">
        <v>39976</v>
      </c>
      <c r="D78" s="142" t="s">
        <v>2</v>
      </c>
      <c r="E78" s="173" t="s">
        <v>11</v>
      </c>
      <c r="F78" s="174">
        <v>21</v>
      </c>
      <c r="G78" s="144">
        <v>1</v>
      </c>
      <c r="H78" s="144">
        <v>13</v>
      </c>
      <c r="I78" s="145">
        <v>61</v>
      </c>
      <c r="J78" s="146">
        <v>12</v>
      </c>
      <c r="K78" s="145">
        <v>93</v>
      </c>
      <c r="L78" s="146">
        <v>18</v>
      </c>
      <c r="M78" s="145">
        <v>41</v>
      </c>
      <c r="N78" s="146">
        <v>8</v>
      </c>
      <c r="O78" s="193">
        <f>+M78+K78+I78</f>
        <v>195</v>
      </c>
      <c r="P78" s="194">
        <f>+N78+L78+J78</f>
        <v>38</v>
      </c>
      <c r="Q78" s="147">
        <f>+P78/G78</f>
        <v>38</v>
      </c>
      <c r="R78" s="148">
        <f>+O78/P78</f>
        <v>5.131578947368421</v>
      </c>
      <c r="S78" s="145">
        <v>724</v>
      </c>
      <c r="T78" s="149">
        <f t="shared" si="12"/>
        <v>-0.7306629834254144</v>
      </c>
      <c r="U78" s="145">
        <v>216493</v>
      </c>
      <c r="V78" s="146">
        <v>24606</v>
      </c>
      <c r="W78" s="151">
        <f t="shared" si="13"/>
        <v>8.7983825083313</v>
      </c>
      <c r="X78" s="45"/>
    </row>
    <row r="79" spans="1:24" s="20" customFormat="1" ht="15" customHeight="1">
      <c r="A79" s="54">
        <v>75</v>
      </c>
      <c r="B79" s="150" t="s">
        <v>156</v>
      </c>
      <c r="C79" s="143">
        <v>39906</v>
      </c>
      <c r="D79" s="142" t="s">
        <v>2</v>
      </c>
      <c r="E79" s="173" t="s">
        <v>30</v>
      </c>
      <c r="F79" s="174">
        <v>96</v>
      </c>
      <c r="G79" s="144">
        <v>1</v>
      </c>
      <c r="H79" s="144">
        <v>23</v>
      </c>
      <c r="I79" s="145">
        <v>113</v>
      </c>
      <c r="J79" s="146">
        <v>10</v>
      </c>
      <c r="K79" s="145">
        <v>15</v>
      </c>
      <c r="L79" s="146">
        <v>2</v>
      </c>
      <c r="M79" s="145">
        <v>40</v>
      </c>
      <c r="N79" s="146">
        <v>3</v>
      </c>
      <c r="O79" s="193">
        <f>+M79+K79+I79</f>
        <v>168</v>
      </c>
      <c r="P79" s="194">
        <f>+N79+L79+J79</f>
        <v>15</v>
      </c>
      <c r="Q79" s="147">
        <f>+P79/G79</f>
        <v>15</v>
      </c>
      <c r="R79" s="148">
        <f>+O79/P79</f>
        <v>11.2</v>
      </c>
      <c r="S79" s="145"/>
      <c r="T79" s="149">
        <f t="shared" si="12"/>
      </c>
      <c r="U79" s="145">
        <v>3170869</v>
      </c>
      <c r="V79" s="146">
        <v>379647</v>
      </c>
      <c r="W79" s="151">
        <f t="shared" si="13"/>
        <v>8.352150813782277</v>
      </c>
      <c r="X79" s="45"/>
    </row>
    <row r="80" spans="1:24" s="20" customFormat="1" ht="15" customHeight="1">
      <c r="A80" s="54">
        <v>76</v>
      </c>
      <c r="B80" s="150" t="s">
        <v>157</v>
      </c>
      <c r="C80" s="143">
        <v>39913</v>
      </c>
      <c r="D80" s="142" t="s">
        <v>32</v>
      </c>
      <c r="E80" s="173" t="s">
        <v>36</v>
      </c>
      <c r="F80" s="174">
        <v>58</v>
      </c>
      <c r="G80" s="144">
        <v>1</v>
      </c>
      <c r="H80" s="144">
        <v>16</v>
      </c>
      <c r="I80" s="145">
        <v>10</v>
      </c>
      <c r="J80" s="146">
        <v>1</v>
      </c>
      <c r="K80" s="145">
        <v>112.5</v>
      </c>
      <c r="L80" s="146">
        <v>8</v>
      </c>
      <c r="M80" s="145">
        <v>30</v>
      </c>
      <c r="N80" s="146">
        <v>3</v>
      </c>
      <c r="O80" s="193">
        <f>I80+K80+M80</f>
        <v>152.5</v>
      </c>
      <c r="P80" s="194">
        <f>J80+L80+N80</f>
        <v>12</v>
      </c>
      <c r="Q80" s="147">
        <f>IF(O80&lt;&gt;0,P80/G80,"")</f>
        <v>12</v>
      </c>
      <c r="R80" s="148">
        <f>IF(O80&lt;&gt;0,O80/P80,"")</f>
        <v>12.708333333333334</v>
      </c>
      <c r="S80" s="145"/>
      <c r="T80" s="149">
        <f t="shared" si="12"/>
      </c>
      <c r="U80" s="145">
        <v>214483.25</v>
      </c>
      <c r="V80" s="146">
        <v>27193</v>
      </c>
      <c r="W80" s="151">
        <f t="shared" si="13"/>
        <v>7.887443459713897</v>
      </c>
      <c r="X80" s="45"/>
    </row>
    <row r="81" spans="1:24" s="20" customFormat="1" ht="15" customHeight="1">
      <c r="A81" s="54">
        <v>77</v>
      </c>
      <c r="B81" s="150" t="s">
        <v>116</v>
      </c>
      <c r="C81" s="143">
        <v>39759</v>
      </c>
      <c r="D81" s="142" t="s">
        <v>117</v>
      </c>
      <c r="E81" s="173" t="s">
        <v>118</v>
      </c>
      <c r="F81" s="174">
        <v>156</v>
      </c>
      <c r="G81" s="144">
        <v>2</v>
      </c>
      <c r="H81" s="144">
        <v>39</v>
      </c>
      <c r="I81" s="145">
        <v>10</v>
      </c>
      <c r="J81" s="146">
        <v>2</v>
      </c>
      <c r="K81" s="145">
        <v>28</v>
      </c>
      <c r="L81" s="146">
        <v>5</v>
      </c>
      <c r="M81" s="145">
        <v>108</v>
      </c>
      <c r="N81" s="146">
        <v>20</v>
      </c>
      <c r="O81" s="193">
        <f>+I81+K81+M81</f>
        <v>146</v>
      </c>
      <c r="P81" s="194">
        <f>+J81+L81+N81</f>
        <v>27</v>
      </c>
      <c r="Q81" s="147">
        <f>IF(O81&lt;&gt;0,P81/G81,"")</f>
        <v>13.5</v>
      </c>
      <c r="R81" s="148">
        <f>IF(O81&lt;&gt;0,O81/P81,"")</f>
        <v>5.407407407407407</v>
      </c>
      <c r="S81" s="145">
        <v>999</v>
      </c>
      <c r="T81" s="149">
        <f t="shared" si="12"/>
        <v>-0.8538538538538538</v>
      </c>
      <c r="U81" s="145">
        <v>23413724</v>
      </c>
      <c r="V81" s="146">
        <v>2787101</v>
      </c>
      <c r="W81" s="151">
        <f t="shared" si="13"/>
        <v>8.40074471646345</v>
      </c>
      <c r="X81" s="45"/>
    </row>
    <row r="82" spans="1:24" s="20" customFormat="1" ht="15" customHeight="1">
      <c r="A82" s="54">
        <v>78</v>
      </c>
      <c r="B82" s="150" t="s">
        <v>59</v>
      </c>
      <c r="C82" s="143">
        <v>39983</v>
      </c>
      <c r="D82" s="142" t="s">
        <v>26</v>
      </c>
      <c r="E82" s="173" t="s">
        <v>19</v>
      </c>
      <c r="F82" s="174">
        <v>69</v>
      </c>
      <c r="G82" s="144">
        <v>3</v>
      </c>
      <c r="H82" s="144">
        <v>12</v>
      </c>
      <c r="I82" s="145">
        <v>58</v>
      </c>
      <c r="J82" s="146">
        <v>6</v>
      </c>
      <c r="K82" s="145">
        <v>73</v>
      </c>
      <c r="L82" s="146">
        <v>7</v>
      </c>
      <c r="M82" s="145">
        <v>11</v>
      </c>
      <c r="N82" s="146">
        <v>1</v>
      </c>
      <c r="O82" s="193">
        <f>+I82+K82+M82</f>
        <v>142</v>
      </c>
      <c r="P82" s="194">
        <f>+J82+L82+N82</f>
        <v>14</v>
      </c>
      <c r="Q82" s="147">
        <f>IF(O82&lt;&gt;0,P82/G82,"")</f>
        <v>4.666666666666667</v>
      </c>
      <c r="R82" s="148">
        <f>IF(O82&lt;&gt;0,O82/P82,"")</f>
        <v>10.142857142857142</v>
      </c>
      <c r="S82" s="145">
        <v>1422</v>
      </c>
      <c r="T82" s="149">
        <f t="shared" si="12"/>
        <v>-0.90014064697609</v>
      </c>
      <c r="U82" s="145">
        <v>607213</v>
      </c>
      <c r="V82" s="146">
        <v>73453</v>
      </c>
      <c r="W82" s="151">
        <f t="shared" si="13"/>
        <v>8.266687541693328</v>
      </c>
      <c r="X82" s="45"/>
    </row>
    <row r="83" spans="1:24" s="20" customFormat="1" ht="15" customHeight="1">
      <c r="A83" s="54">
        <v>79</v>
      </c>
      <c r="B83" s="150" t="s">
        <v>110</v>
      </c>
      <c r="C83" s="143">
        <v>39745</v>
      </c>
      <c r="D83" s="142" t="s">
        <v>98</v>
      </c>
      <c r="E83" s="173" t="s">
        <v>111</v>
      </c>
      <c r="F83" s="174">
        <v>104</v>
      </c>
      <c r="G83" s="144">
        <v>2</v>
      </c>
      <c r="H83" s="144">
        <v>28</v>
      </c>
      <c r="I83" s="145">
        <v>28</v>
      </c>
      <c r="J83" s="146">
        <v>4</v>
      </c>
      <c r="K83" s="145">
        <v>17</v>
      </c>
      <c r="L83" s="146">
        <v>2</v>
      </c>
      <c r="M83" s="145">
        <v>87</v>
      </c>
      <c r="N83" s="146">
        <v>11</v>
      </c>
      <c r="O83" s="193">
        <f>I83+K83+M83</f>
        <v>132</v>
      </c>
      <c r="P83" s="194">
        <f>J83+L83+N83</f>
        <v>17</v>
      </c>
      <c r="Q83" s="147">
        <f>IF(O83&lt;&gt;0,P83/G83,"")</f>
        <v>8.5</v>
      </c>
      <c r="R83" s="148">
        <f>IF(O83&lt;&gt;0,O83/P83,"")</f>
        <v>7.764705882352941</v>
      </c>
      <c r="S83" s="145">
        <v>460.25</v>
      </c>
      <c r="T83" s="149">
        <f t="shared" si="12"/>
        <v>-0.7131993481803368</v>
      </c>
      <c r="U83" s="145">
        <v>2771009.25</v>
      </c>
      <c r="V83" s="146">
        <v>370294</v>
      </c>
      <c r="W83" s="151">
        <f t="shared" si="13"/>
        <v>7.483268024866727</v>
      </c>
      <c r="X83" s="45"/>
    </row>
    <row r="84" spans="1:24" s="20" customFormat="1" ht="15" customHeight="1">
      <c r="A84" s="54">
        <v>80</v>
      </c>
      <c r="B84" s="150" t="s">
        <v>158</v>
      </c>
      <c r="C84" s="143">
        <v>39927</v>
      </c>
      <c r="D84" s="142" t="s">
        <v>26</v>
      </c>
      <c r="E84" s="173" t="s">
        <v>19</v>
      </c>
      <c r="F84" s="174">
        <v>65</v>
      </c>
      <c r="G84" s="144">
        <v>1</v>
      </c>
      <c r="H84" s="144">
        <v>18</v>
      </c>
      <c r="I84" s="145">
        <v>26</v>
      </c>
      <c r="J84" s="146">
        <v>2</v>
      </c>
      <c r="K84" s="145">
        <v>0</v>
      </c>
      <c r="L84" s="146">
        <v>0</v>
      </c>
      <c r="M84" s="145">
        <v>86</v>
      </c>
      <c r="N84" s="146">
        <v>6</v>
      </c>
      <c r="O84" s="193">
        <f>+I84+K84+M84</f>
        <v>112</v>
      </c>
      <c r="P84" s="194">
        <f>+J84+L84+N84</f>
        <v>8</v>
      </c>
      <c r="Q84" s="147">
        <f>IF(O84&lt;&gt;0,P84/G84,"")</f>
        <v>8</v>
      </c>
      <c r="R84" s="148">
        <f>IF(O84&lt;&gt;0,O84/P84,"")</f>
        <v>14</v>
      </c>
      <c r="S84" s="145">
        <v>460</v>
      </c>
      <c r="T84" s="149">
        <f t="shared" si="12"/>
        <v>-0.7565217391304347</v>
      </c>
      <c r="U84" s="145">
        <v>1472344</v>
      </c>
      <c r="V84" s="146">
        <v>155135</v>
      </c>
      <c r="W84" s="151">
        <f t="shared" si="13"/>
        <v>9.49072743094724</v>
      </c>
      <c r="X84" s="45"/>
    </row>
    <row r="85" spans="1:24" s="20" customFormat="1" ht="15" customHeight="1">
      <c r="A85" s="54">
        <v>81</v>
      </c>
      <c r="B85" s="150" t="s">
        <v>159</v>
      </c>
      <c r="C85" s="143">
        <v>39822</v>
      </c>
      <c r="D85" s="142" t="s">
        <v>2</v>
      </c>
      <c r="E85" s="173" t="s">
        <v>30</v>
      </c>
      <c r="F85" s="174">
        <v>55</v>
      </c>
      <c r="G85" s="144">
        <v>1</v>
      </c>
      <c r="H85" s="144">
        <v>35</v>
      </c>
      <c r="I85" s="145">
        <v>0</v>
      </c>
      <c r="J85" s="146">
        <v>0</v>
      </c>
      <c r="K85" s="145">
        <v>0</v>
      </c>
      <c r="L85" s="146">
        <v>0</v>
      </c>
      <c r="M85" s="145">
        <v>60</v>
      </c>
      <c r="N85" s="146">
        <v>5</v>
      </c>
      <c r="O85" s="193">
        <f>+M85+K85+I85</f>
        <v>60</v>
      </c>
      <c r="P85" s="194">
        <f>+N85+L85+J85</f>
        <v>5</v>
      </c>
      <c r="Q85" s="147">
        <f>+P85/G85</f>
        <v>5</v>
      </c>
      <c r="R85" s="148">
        <f>+O85/P85</f>
        <v>12</v>
      </c>
      <c r="S85" s="145"/>
      <c r="T85" s="149">
        <f t="shared" si="12"/>
      </c>
      <c r="U85" s="145">
        <v>126746</v>
      </c>
      <c r="V85" s="146">
        <v>143585</v>
      </c>
      <c r="W85" s="151">
        <f t="shared" si="13"/>
        <v>0.8827245185778458</v>
      </c>
      <c r="X85" s="45"/>
    </row>
    <row r="86" spans="1:24" s="20" customFormat="1" ht="15" customHeight="1">
      <c r="A86" s="54">
        <v>82</v>
      </c>
      <c r="B86" s="150" t="s">
        <v>40</v>
      </c>
      <c r="C86" s="143">
        <v>39941</v>
      </c>
      <c r="D86" s="142" t="s">
        <v>32</v>
      </c>
      <c r="E86" s="173" t="s">
        <v>36</v>
      </c>
      <c r="F86" s="174">
        <v>48</v>
      </c>
      <c r="G86" s="144">
        <v>1</v>
      </c>
      <c r="H86" s="144">
        <v>18</v>
      </c>
      <c r="I86" s="145">
        <v>0</v>
      </c>
      <c r="J86" s="146">
        <v>0</v>
      </c>
      <c r="K86" s="145">
        <v>0</v>
      </c>
      <c r="L86" s="146">
        <v>0</v>
      </c>
      <c r="M86" s="145">
        <v>55</v>
      </c>
      <c r="N86" s="146">
        <v>7</v>
      </c>
      <c r="O86" s="193">
        <f>I86+K86+M86</f>
        <v>55</v>
      </c>
      <c r="P86" s="194">
        <f>J86+L86+N86</f>
        <v>7</v>
      </c>
      <c r="Q86" s="147">
        <f>IF(O86&lt;&gt;0,P86/G86,"")</f>
        <v>7</v>
      </c>
      <c r="R86" s="148">
        <f>IF(O86&lt;&gt;0,O86/P86,"")</f>
        <v>7.857142857142857</v>
      </c>
      <c r="S86" s="145">
        <v>416</v>
      </c>
      <c r="T86" s="149">
        <f t="shared" si="12"/>
        <v>-0.8677884615384616</v>
      </c>
      <c r="U86" s="145">
        <v>173445.25</v>
      </c>
      <c r="V86" s="146">
        <v>23301</v>
      </c>
      <c r="W86" s="151">
        <f t="shared" si="13"/>
        <v>7.443682674563323</v>
      </c>
      <c r="X86" s="45"/>
    </row>
    <row r="87" spans="1:24" s="20" customFormat="1" ht="15" customHeight="1">
      <c r="A87" s="54">
        <v>83</v>
      </c>
      <c r="B87" s="150" t="s">
        <v>160</v>
      </c>
      <c r="C87" s="143">
        <v>39850</v>
      </c>
      <c r="D87" s="142" t="s">
        <v>26</v>
      </c>
      <c r="E87" s="173" t="s">
        <v>85</v>
      </c>
      <c r="F87" s="174">
        <v>71</v>
      </c>
      <c r="G87" s="144">
        <v>1</v>
      </c>
      <c r="H87" s="144">
        <v>21</v>
      </c>
      <c r="I87" s="145">
        <v>39</v>
      </c>
      <c r="J87" s="146">
        <v>3</v>
      </c>
      <c r="K87" s="145">
        <v>0</v>
      </c>
      <c r="L87" s="146">
        <v>0</v>
      </c>
      <c r="M87" s="145">
        <v>0</v>
      </c>
      <c r="N87" s="146">
        <v>0</v>
      </c>
      <c r="O87" s="193">
        <f>+I87+K87+M87</f>
        <v>39</v>
      </c>
      <c r="P87" s="194">
        <f>+J87+L87+N87</f>
        <v>3</v>
      </c>
      <c r="Q87" s="147">
        <f>IF(O87&lt;&gt;0,P87/G87,"")</f>
        <v>3</v>
      </c>
      <c r="R87" s="148">
        <f>IF(O87&lt;&gt;0,O87/P87,"")</f>
        <v>13</v>
      </c>
      <c r="S87" s="145">
        <v>186</v>
      </c>
      <c r="T87" s="149">
        <f t="shared" si="12"/>
        <v>-0.7903225806451613</v>
      </c>
      <c r="U87" s="145">
        <v>4212828</v>
      </c>
      <c r="V87" s="146">
        <v>465315</v>
      </c>
      <c r="W87" s="151">
        <f t="shared" si="13"/>
        <v>9.05371200154734</v>
      </c>
      <c r="X87" s="45"/>
    </row>
    <row r="88" spans="1:24" s="20" customFormat="1" ht="15" customHeight="1">
      <c r="A88" s="54">
        <v>84</v>
      </c>
      <c r="B88" s="150" t="s">
        <v>102</v>
      </c>
      <c r="C88" s="143">
        <v>39829</v>
      </c>
      <c r="D88" s="142" t="s">
        <v>98</v>
      </c>
      <c r="E88" s="173" t="s">
        <v>103</v>
      </c>
      <c r="F88" s="174">
        <v>169</v>
      </c>
      <c r="G88" s="144">
        <v>1</v>
      </c>
      <c r="H88" s="144">
        <v>22</v>
      </c>
      <c r="I88" s="145">
        <v>0</v>
      </c>
      <c r="J88" s="146">
        <v>0</v>
      </c>
      <c r="K88" s="145">
        <v>0</v>
      </c>
      <c r="L88" s="146">
        <v>0</v>
      </c>
      <c r="M88" s="145">
        <v>31</v>
      </c>
      <c r="N88" s="146">
        <v>5</v>
      </c>
      <c r="O88" s="193">
        <f>I88+K88+M88</f>
        <v>31</v>
      </c>
      <c r="P88" s="194">
        <f>J88+L88+N88</f>
        <v>5</v>
      </c>
      <c r="Q88" s="147">
        <f>IF(O88&lt;&gt;0,P88/G88,"")</f>
        <v>5</v>
      </c>
      <c r="R88" s="148">
        <f>IF(O88&lt;&gt;0,O88/P88,"")</f>
        <v>6.2</v>
      </c>
      <c r="S88" s="145">
        <v>207</v>
      </c>
      <c r="T88" s="149">
        <f t="shared" si="12"/>
        <v>-0.8502415458937198</v>
      </c>
      <c r="U88" s="145">
        <v>3760647.25</v>
      </c>
      <c r="V88" s="146">
        <v>516008</v>
      </c>
      <c r="W88" s="151">
        <f t="shared" si="13"/>
        <v>7.287963074215904</v>
      </c>
      <c r="X88" s="45"/>
    </row>
    <row r="89" spans="1:24" s="20" customFormat="1" ht="15" customHeight="1">
      <c r="A89" s="54">
        <v>85</v>
      </c>
      <c r="B89" s="150" t="s">
        <v>134</v>
      </c>
      <c r="C89" s="143">
        <v>39843</v>
      </c>
      <c r="D89" s="142" t="s">
        <v>32</v>
      </c>
      <c r="E89" s="173" t="s">
        <v>123</v>
      </c>
      <c r="F89" s="174">
        <v>50</v>
      </c>
      <c r="G89" s="144">
        <v>1</v>
      </c>
      <c r="H89" s="144">
        <v>19</v>
      </c>
      <c r="I89" s="145">
        <v>0</v>
      </c>
      <c r="J89" s="146">
        <v>0</v>
      </c>
      <c r="K89" s="145">
        <v>0</v>
      </c>
      <c r="L89" s="146">
        <v>0</v>
      </c>
      <c r="M89" s="145">
        <v>20</v>
      </c>
      <c r="N89" s="146">
        <v>2</v>
      </c>
      <c r="O89" s="193">
        <f>SUM(I89+K89+M89)</f>
        <v>20</v>
      </c>
      <c r="P89" s="194">
        <f>SUM(J89+L89+N89)</f>
        <v>2</v>
      </c>
      <c r="Q89" s="147">
        <f>IF(O89&lt;&gt;0,P89/G89,"")</f>
        <v>2</v>
      </c>
      <c r="R89" s="148">
        <f>IF(O89&lt;&gt;0,O89/P89,"")</f>
        <v>10</v>
      </c>
      <c r="S89" s="145">
        <v>190</v>
      </c>
      <c r="T89" s="149">
        <f t="shared" si="12"/>
        <v>-0.8947368421052632</v>
      </c>
      <c r="U89" s="145">
        <v>257348.5</v>
      </c>
      <c r="V89" s="146">
        <v>33167</v>
      </c>
      <c r="W89" s="151">
        <f t="shared" si="13"/>
        <v>7.759173274640456</v>
      </c>
      <c r="X89" s="45"/>
    </row>
    <row r="90" spans="1:24" s="20" customFormat="1" ht="15" customHeight="1">
      <c r="A90" s="54">
        <v>86</v>
      </c>
      <c r="B90" s="150" t="s">
        <v>91</v>
      </c>
      <c r="C90" s="143">
        <v>39857</v>
      </c>
      <c r="D90" s="142" t="s">
        <v>32</v>
      </c>
      <c r="E90" s="173" t="s">
        <v>161</v>
      </c>
      <c r="F90" s="174">
        <v>372</v>
      </c>
      <c r="G90" s="144">
        <v>1</v>
      </c>
      <c r="H90" s="144">
        <v>22</v>
      </c>
      <c r="I90" s="145">
        <v>0</v>
      </c>
      <c r="J90" s="146">
        <v>0</v>
      </c>
      <c r="K90" s="145">
        <v>6</v>
      </c>
      <c r="L90" s="146">
        <v>1</v>
      </c>
      <c r="M90" s="145">
        <v>13</v>
      </c>
      <c r="N90" s="146">
        <v>2</v>
      </c>
      <c r="O90" s="193">
        <f>SUM(I90+K90+M90)</f>
        <v>19</v>
      </c>
      <c r="P90" s="194">
        <f>SUM(J90+L90+N90)</f>
        <v>3</v>
      </c>
      <c r="Q90" s="147">
        <f>IF(O90&lt;&gt;0,P90/G90,"")</f>
        <v>3</v>
      </c>
      <c r="R90" s="148">
        <f>IF(O90&lt;&gt;0,O90/P90,"")</f>
        <v>6.333333333333333</v>
      </c>
      <c r="S90" s="145">
        <v>126</v>
      </c>
      <c r="T90" s="149">
        <f t="shared" si="12"/>
        <v>-0.8492063492063492</v>
      </c>
      <c r="U90" s="145">
        <v>33481176.5</v>
      </c>
      <c r="V90" s="146">
        <v>4330714</v>
      </c>
      <c r="W90" s="151">
        <f t="shared" si="13"/>
        <v>7.731098497845852</v>
      </c>
      <c r="X90" s="45"/>
    </row>
    <row r="91" spans="1:24" s="20" customFormat="1" ht="15" customHeight="1" thickBot="1">
      <c r="A91" s="54">
        <v>87</v>
      </c>
      <c r="B91" s="157" t="s">
        <v>162</v>
      </c>
      <c r="C91" s="158">
        <v>39878</v>
      </c>
      <c r="D91" s="159" t="s">
        <v>2</v>
      </c>
      <c r="E91" s="175" t="s">
        <v>11</v>
      </c>
      <c r="F91" s="188">
        <v>90</v>
      </c>
      <c r="G91" s="160">
        <v>1</v>
      </c>
      <c r="H91" s="160">
        <v>27</v>
      </c>
      <c r="I91" s="161">
        <v>0</v>
      </c>
      <c r="J91" s="152">
        <v>0</v>
      </c>
      <c r="K91" s="161">
        <v>15</v>
      </c>
      <c r="L91" s="152">
        <v>2</v>
      </c>
      <c r="M91" s="161">
        <v>0</v>
      </c>
      <c r="N91" s="152">
        <v>0</v>
      </c>
      <c r="O91" s="195">
        <f>+M91+K91+I91</f>
        <v>15</v>
      </c>
      <c r="P91" s="196">
        <f>+N91+L91+J91</f>
        <v>2</v>
      </c>
      <c r="Q91" s="155">
        <f>+P91/G91</f>
        <v>2</v>
      </c>
      <c r="R91" s="156">
        <f>+O91/P91</f>
        <v>7.5</v>
      </c>
      <c r="S91" s="161"/>
      <c r="T91" s="153">
        <f t="shared" si="12"/>
      </c>
      <c r="U91" s="161">
        <v>924265</v>
      </c>
      <c r="V91" s="152">
        <v>102496</v>
      </c>
      <c r="W91" s="162">
        <f t="shared" si="13"/>
        <v>9.017571417421168</v>
      </c>
      <c r="X91" s="45"/>
    </row>
    <row r="92" spans="1:28" s="23" customFormat="1" ht="15">
      <c r="A92" s="1"/>
      <c r="B92" s="201"/>
      <c r="C92" s="202"/>
      <c r="D92" s="202"/>
      <c r="E92" s="203"/>
      <c r="F92" s="3"/>
      <c r="G92" s="3"/>
      <c r="H92" s="4"/>
      <c r="I92" s="126"/>
      <c r="J92" s="131"/>
      <c r="K92" s="126"/>
      <c r="L92" s="131"/>
      <c r="M92" s="126"/>
      <c r="N92" s="131"/>
      <c r="O92" s="127"/>
      <c r="P92" s="137"/>
      <c r="Q92" s="131"/>
      <c r="R92" s="5"/>
      <c r="S92" s="126"/>
      <c r="T92" s="6"/>
      <c r="U92" s="126"/>
      <c r="V92" s="131"/>
      <c r="W92" s="5"/>
      <c r="AB92" s="23" t="s">
        <v>18</v>
      </c>
    </row>
    <row r="93" spans="1:24" s="27" customFormat="1" ht="18">
      <c r="A93" s="24"/>
      <c r="B93" s="25"/>
      <c r="C93" s="26"/>
      <c r="F93" s="28"/>
      <c r="G93" s="29"/>
      <c r="H93" s="30"/>
      <c r="I93" s="32"/>
      <c r="J93" s="132"/>
      <c r="K93" s="32"/>
      <c r="L93" s="132"/>
      <c r="M93" s="32"/>
      <c r="N93" s="132"/>
      <c r="O93" s="32"/>
      <c r="P93" s="132"/>
      <c r="Q93" s="132"/>
      <c r="R93" s="31"/>
      <c r="S93" s="32"/>
      <c r="T93" s="33"/>
      <c r="U93" s="32"/>
      <c r="V93" s="132"/>
      <c r="W93" s="31"/>
      <c r="X93" s="34"/>
    </row>
    <row r="94" spans="4:23" ht="18">
      <c r="D94" s="199"/>
      <c r="E94" s="200"/>
      <c r="F94" s="200"/>
      <c r="G94" s="200"/>
      <c r="S94" s="207" t="s">
        <v>0</v>
      </c>
      <c r="T94" s="207"/>
      <c r="U94" s="207"/>
      <c r="V94" s="207"/>
      <c r="W94" s="207"/>
    </row>
    <row r="95" spans="4:23" ht="18">
      <c r="D95" s="40"/>
      <c r="E95" s="41"/>
      <c r="F95" s="42"/>
      <c r="G95" s="42"/>
      <c r="S95" s="207"/>
      <c r="T95" s="207"/>
      <c r="U95" s="207"/>
      <c r="V95" s="207"/>
      <c r="W95" s="207"/>
    </row>
    <row r="96" spans="19:23" ht="18">
      <c r="S96" s="207"/>
      <c r="T96" s="207"/>
      <c r="U96" s="207"/>
      <c r="V96" s="207"/>
      <c r="W96" s="207"/>
    </row>
    <row r="97" spans="16:23" ht="18">
      <c r="P97" s="204" t="s">
        <v>25</v>
      </c>
      <c r="Q97" s="205"/>
      <c r="R97" s="205"/>
      <c r="S97" s="205"/>
      <c r="T97" s="205"/>
      <c r="U97" s="205"/>
      <c r="V97" s="205"/>
      <c r="W97" s="205"/>
    </row>
    <row r="98" spans="16:23" ht="18">
      <c r="P98" s="205"/>
      <c r="Q98" s="205"/>
      <c r="R98" s="205"/>
      <c r="S98" s="205"/>
      <c r="T98" s="205"/>
      <c r="U98" s="205"/>
      <c r="V98" s="205"/>
      <c r="W98" s="205"/>
    </row>
    <row r="99" spans="16:23" ht="18">
      <c r="P99" s="205"/>
      <c r="Q99" s="205"/>
      <c r="R99" s="205"/>
      <c r="S99" s="205"/>
      <c r="T99" s="205"/>
      <c r="U99" s="205"/>
      <c r="V99" s="205"/>
      <c r="W99" s="205"/>
    </row>
    <row r="100" spans="16:23" ht="18">
      <c r="P100" s="205"/>
      <c r="Q100" s="205"/>
      <c r="R100" s="205"/>
      <c r="S100" s="205"/>
      <c r="T100" s="205"/>
      <c r="U100" s="205"/>
      <c r="V100" s="205"/>
      <c r="W100" s="205"/>
    </row>
    <row r="101" spans="16:23" ht="18">
      <c r="P101" s="205"/>
      <c r="Q101" s="205"/>
      <c r="R101" s="205"/>
      <c r="S101" s="205"/>
      <c r="T101" s="205"/>
      <c r="U101" s="205"/>
      <c r="V101" s="205"/>
      <c r="W101" s="205"/>
    </row>
    <row r="102" spans="16:23" ht="18">
      <c r="P102" s="205"/>
      <c r="Q102" s="205"/>
      <c r="R102" s="205"/>
      <c r="S102" s="205"/>
      <c r="T102" s="205"/>
      <c r="U102" s="205"/>
      <c r="V102" s="205"/>
      <c r="W102" s="205"/>
    </row>
    <row r="103" spans="16:23" ht="18">
      <c r="P103" s="206" t="s">
        <v>12</v>
      </c>
      <c r="Q103" s="205"/>
      <c r="R103" s="205"/>
      <c r="S103" s="205"/>
      <c r="T103" s="205"/>
      <c r="U103" s="205"/>
      <c r="V103" s="205"/>
      <c r="W103" s="205"/>
    </row>
    <row r="104" spans="16:23" ht="18">
      <c r="P104" s="205"/>
      <c r="Q104" s="205"/>
      <c r="R104" s="205"/>
      <c r="S104" s="205"/>
      <c r="T104" s="205"/>
      <c r="U104" s="205"/>
      <c r="V104" s="205"/>
      <c r="W104" s="205"/>
    </row>
    <row r="105" spans="16:23" ht="18">
      <c r="P105" s="205"/>
      <c r="Q105" s="205"/>
      <c r="R105" s="205"/>
      <c r="S105" s="205"/>
      <c r="T105" s="205"/>
      <c r="U105" s="205"/>
      <c r="V105" s="205"/>
      <c r="W105" s="205"/>
    </row>
    <row r="106" spans="16:23" ht="18">
      <c r="P106" s="205"/>
      <c r="Q106" s="205"/>
      <c r="R106" s="205"/>
      <c r="S106" s="205"/>
      <c r="T106" s="205"/>
      <c r="U106" s="205"/>
      <c r="V106" s="205"/>
      <c r="W106" s="205"/>
    </row>
    <row r="107" spans="16:23" ht="18">
      <c r="P107" s="205"/>
      <c r="Q107" s="205"/>
      <c r="R107" s="205"/>
      <c r="S107" s="205"/>
      <c r="T107" s="205"/>
      <c r="U107" s="205"/>
      <c r="V107" s="205"/>
      <c r="W107" s="205"/>
    </row>
    <row r="108" spans="16:23" ht="18">
      <c r="P108" s="205"/>
      <c r="Q108" s="205"/>
      <c r="R108" s="205"/>
      <c r="S108" s="205"/>
      <c r="T108" s="205"/>
      <c r="U108" s="205"/>
      <c r="V108" s="205"/>
      <c r="W108" s="205"/>
    </row>
    <row r="109" spans="16:23" ht="18">
      <c r="P109" s="205"/>
      <c r="Q109" s="205"/>
      <c r="R109" s="205"/>
      <c r="S109" s="205"/>
      <c r="T109" s="205"/>
      <c r="U109" s="205"/>
      <c r="V109" s="205"/>
      <c r="W109" s="205"/>
    </row>
  </sheetData>
  <sheetProtection/>
  <mergeCells count="19">
    <mergeCell ref="U3:W3"/>
    <mergeCell ref="B3:B4"/>
    <mergeCell ref="C3:C4"/>
    <mergeCell ref="E3:E4"/>
    <mergeCell ref="H3:H4"/>
    <mergeCell ref="D3:D4"/>
    <mergeCell ref="M3:N3"/>
    <mergeCell ref="K3:L3"/>
    <mergeCell ref="O3:R3"/>
    <mergeCell ref="D94:G94"/>
    <mergeCell ref="B92:E92"/>
    <mergeCell ref="P97:W102"/>
    <mergeCell ref="P103:W109"/>
    <mergeCell ref="S94:W96"/>
    <mergeCell ref="A2:W2"/>
    <mergeCell ref="S3:T3"/>
    <mergeCell ref="F3:F4"/>
    <mergeCell ref="I3:J3"/>
    <mergeCell ref="G3:G4"/>
  </mergeCells>
  <printOptions/>
  <pageMargins left="0.3" right="0.13" top="1" bottom="1" header="0.5" footer="0.5"/>
  <pageSetup orientation="portrait" paperSize="9" scale="35" r:id="rId2"/>
  <ignoredErrors>
    <ignoredError sqref="X6:X7 X36:X41 X20:X27 X47:X49 X13:X18" formula="1" unlockedFormula="1"/>
    <ignoredError sqref="X28:X35 X9:X12" unlockedFormula="1"/>
    <ignoredError sqref="N92:W92 O6:U40 O46:P51 U46:V51 Q52:T62 U52:V62 O52:P62 Q46:T51 Q41:T42 O66:U86 O87:Q88 Q43:T45 O41:P42"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A1">
      <selection activeCell="B3" sqref="B3:B4"/>
    </sheetView>
  </sheetViews>
  <sheetFormatPr defaultColWidth="39.8515625" defaultRowHeight="12.75"/>
  <cols>
    <col min="1" max="1" width="4.00390625" style="119" bestFit="1" customWidth="1"/>
    <col min="2" max="2" width="42.7109375" style="118" customWidth="1"/>
    <col min="3" max="3" width="9.421875" style="116" customWidth="1"/>
    <col min="4" max="4" width="10.421875" style="118" customWidth="1"/>
    <col min="5" max="5" width="18.140625" style="120" hidden="1" customWidth="1"/>
    <col min="6" max="6" width="6.28125" style="116" hidden="1" customWidth="1"/>
    <col min="7" max="7" width="8.140625" style="116" customWidth="1"/>
    <col min="8" max="8" width="8.71093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2.28125" style="121" bestFit="1" customWidth="1"/>
    <col min="16" max="16" width="8.00390625" style="118" bestFit="1" customWidth="1"/>
    <col min="17" max="17" width="10.7109375" style="118" hidden="1" customWidth="1"/>
    <col min="18" max="18" width="7.7109375" style="123" hidden="1" customWidth="1"/>
    <col min="19" max="19" width="12.140625" style="124" hidden="1" customWidth="1"/>
    <col min="20" max="20" width="0.5625" style="118" hidden="1" customWidth="1"/>
    <col min="21" max="21" width="15.57421875" style="117" bestFit="1" customWidth="1"/>
    <col min="22" max="22" width="10.421875" style="125" bestFit="1" customWidth="1"/>
    <col min="23" max="23" width="7.2812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20" t="s">
        <v>13</v>
      </c>
      <c r="B2" s="221"/>
      <c r="C2" s="221"/>
      <c r="D2" s="221"/>
      <c r="E2" s="221"/>
      <c r="F2" s="221"/>
      <c r="G2" s="221"/>
      <c r="H2" s="221"/>
      <c r="I2" s="221"/>
      <c r="J2" s="221"/>
      <c r="K2" s="221"/>
      <c r="L2" s="221"/>
      <c r="M2" s="221"/>
      <c r="N2" s="221"/>
      <c r="O2" s="221"/>
      <c r="P2" s="221"/>
      <c r="Q2" s="221"/>
      <c r="R2" s="221"/>
      <c r="S2" s="221"/>
      <c r="T2" s="221"/>
      <c r="U2" s="221"/>
      <c r="V2" s="221"/>
      <c r="W2" s="221"/>
    </row>
    <row r="3" spans="1:23" s="70" customFormat="1" ht="16.5" customHeight="1">
      <c r="A3" s="69"/>
      <c r="B3" s="222" t="s">
        <v>14</v>
      </c>
      <c r="C3" s="224" t="s">
        <v>20</v>
      </c>
      <c r="D3" s="226" t="s">
        <v>4</v>
      </c>
      <c r="E3" s="226" t="s">
        <v>1</v>
      </c>
      <c r="F3" s="226" t="s">
        <v>21</v>
      </c>
      <c r="G3" s="226" t="s">
        <v>22</v>
      </c>
      <c r="H3" s="226" t="s">
        <v>23</v>
      </c>
      <c r="I3" s="229" t="s">
        <v>5</v>
      </c>
      <c r="J3" s="229"/>
      <c r="K3" s="229" t="s">
        <v>6</v>
      </c>
      <c r="L3" s="229"/>
      <c r="M3" s="229" t="s">
        <v>7</v>
      </c>
      <c r="N3" s="229"/>
      <c r="O3" s="230" t="s">
        <v>24</v>
      </c>
      <c r="P3" s="230"/>
      <c r="Q3" s="230"/>
      <c r="R3" s="230"/>
      <c r="S3" s="229" t="s">
        <v>3</v>
      </c>
      <c r="T3" s="229"/>
      <c r="U3" s="230" t="s">
        <v>15</v>
      </c>
      <c r="V3" s="230"/>
      <c r="W3" s="231"/>
    </row>
    <row r="4" spans="1:23" s="70" customFormat="1" ht="37.5" customHeight="1" thickBot="1">
      <c r="A4" s="71"/>
      <c r="B4" s="223"/>
      <c r="C4" s="225"/>
      <c r="D4" s="227"/>
      <c r="E4" s="227"/>
      <c r="F4" s="228"/>
      <c r="G4" s="228"/>
      <c r="H4" s="228"/>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76" t="s">
        <v>124</v>
      </c>
      <c r="C5" s="177">
        <v>40053</v>
      </c>
      <c r="D5" s="178" t="s">
        <v>26</v>
      </c>
      <c r="E5" s="179" t="s">
        <v>85</v>
      </c>
      <c r="F5" s="180">
        <v>19</v>
      </c>
      <c r="G5" s="181">
        <v>34</v>
      </c>
      <c r="H5" s="181">
        <v>2</v>
      </c>
      <c r="I5" s="182">
        <v>105001</v>
      </c>
      <c r="J5" s="183">
        <v>8700</v>
      </c>
      <c r="K5" s="182">
        <v>162838</v>
      </c>
      <c r="L5" s="183">
        <v>13331</v>
      </c>
      <c r="M5" s="182">
        <v>191643</v>
      </c>
      <c r="N5" s="183">
        <v>15930</v>
      </c>
      <c r="O5" s="182">
        <f>+I5+K5+M5</f>
        <v>459482</v>
      </c>
      <c r="P5" s="183">
        <f>+J5+L5+N5</f>
        <v>37961</v>
      </c>
      <c r="Q5" s="184">
        <f>IF(O5&lt;&gt;0,P5/G5,"")</f>
        <v>1116.5</v>
      </c>
      <c r="R5" s="185">
        <f>IF(O5&lt;&gt;0,O5/P5,"")</f>
        <v>12.104054160849293</v>
      </c>
      <c r="S5" s="182">
        <v>562904</v>
      </c>
      <c r="T5" s="186">
        <f aca="true" t="shared" si="0" ref="T5:T24">IF(S5&lt;&gt;0,-(S5-O5)/S5,"")</f>
        <v>-0.1837293748134673</v>
      </c>
      <c r="U5" s="182">
        <v>1347177</v>
      </c>
      <c r="V5" s="183">
        <v>116557</v>
      </c>
      <c r="W5" s="187">
        <f aca="true" t="shared" si="1" ref="W5:W24">U5/V5</f>
        <v>11.558096038847946</v>
      </c>
      <c r="X5" s="70"/>
    </row>
    <row r="6" spans="1:24" s="79" customFormat="1" ht="16.5" customHeight="1">
      <c r="A6" s="2">
        <v>2</v>
      </c>
      <c r="B6" s="150" t="s">
        <v>114</v>
      </c>
      <c r="C6" s="143">
        <v>40046</v>
      </c>
      <c r="D6" s="142" t="s">
        <v>2</v>
      </c>
      <c r="E6" s="173" t="s">
        <v>30</v>
      </c>
      <c r="F6" s="174">
        <v>55</v>
      </c>
      <c r="G6" s="144">
        <v>55</v>
      </c>
      <c r="H6" s="144">
        <v>3</v>
      </c>
      <c r="I6" s="145">
        <v>77015</v>
      </c>
      <c r="J6" s="146">
        <v>6735</v>
      </c>
      <c r="K6" s="145">
        <v>109323</v>
      </c>
      <c r="L6" s="146">
        <v>9697</v>
      </c>
      <c r="M6" s="145">
        <v>129430</v>
      </c>
      <c r="N6" s="146">
        <v>11550</v>
      </c>
      <c r="O6" s="145">
        <f>+M6+K6+I6</f>
        <v>315768</v>
      </c>
      <c r="P6" s="146">
        <f>+N6+L6+J6</f>
        <v>27982</v>
      </c>
      <c r="Q6" s="147">
        <f>+P6/G6</f>
        <v>508.76363636363635</v>
      </c>
      <c r="R6" s="148">
        <f>+O6/P6</f>
        <v>11.284683010506754</v>
      </c>
      <c r="S6" s="145">
        <v>395965</v>
      </c>
      <c r="T6" s="149">
        <f t="shared" si="0"/>
        <v>-0.20253557763943783</v>
      </c>
      <c r="U6" s="145">
        <v>1815060</v>
      </c>
      <c r="V6" s="146">
        <v>171567</v>
      </c>
      <c r="W6" s="151">
        <f t="shared" si="1"/>
        <v>10.579307209428386</v>
      </c>
      <c r="X6" s="70"/>
    </row>
    <row r="7" spans="1:24" s="79" customFormat="1" ht="15.75" customHeight="1" thickBot="1">
      <c r="A7" s="48">
        <v>3</v>
      </c>
      <c r="B7" s="157" t="s">
        <v>135</v>
      </c>
      <c r="C7" s="158">
        <v>40060</v>
      </c>
      <c r="D7" s="159" t="s">
        <v>26</v>
      </c>
      <c r="E7" s="175" t="s">
        <v>85</v>
      </c>
      <c r="F7" s="188">
        <v>82</v>
      </c>
      <c r="G7" s="160">
        <v>84</v>
      </c>
      <c r="H7" s="160">
        <v>1</v>
      </c>
      <c r="I7" s="161">
        <v>32723</v>
      </c>
      <c r="J7" s="152">
        <v>3273</v>
      </c>
      <c r="K7" s="161">
        <v>51970</v>
      </c>
      <c r="L7" s="152">
        <v>5137</v>
      </c>
      <c r="M7" s="161">
        <v>68251</v>
      </c>
      <c r="N7" s="152">
        <v>6891</v>
      </c>
      <c r="O7" s="161">
        <f>+I7+K7+M7</f>
        <v>152944</v>
      </c>
      <c r="P7" s="152">
        <f>+J7+L7+N7</f>
        <v>15301</v>
      </c>
      <c r="Q7" s="155">
        <f>IF(O7&lt;&gt;0,P7/G7,"")</f>
        <v>182.1547619047619</v>
      </c>
      <c r="R7" s="156">
        <f>IF(O7&lt;&gt;0,O7/P7,"")</f>
        <v>9.99568655643422</v>
      </c>
      <c r="S7" s="161"/>
      <c r="T7" s="153">
        <f t="shared" si="0"/>
      </c>
      <c r="U7" s="161">
        <v>152944</v>
      </c>
      <c r="V7" s="152">
        <v>15301</v>
      </c>
      <c r="W7" s="162">
        <f t="shared" si="1"/>
        <v>9.99568655643422</v>
      </c>
      <c r="X7" s="80"/>
    </row>
    <row r="8" spans="1:25" s="83" customFormat="1" ht="15.75" customHeight="1">
      <c r="A8" s="81">
        <v>4</v>
      </c>
      <c r="B8" s="163" t="s">
        <v>64</v>
      </c>
      <c r="C8" s="164">
        <v>39995</v>
      </c>
      <c r="D8" s="165" t="s">
        <v>27</v>
      </c>
      <c r="E8" s="189" t="s">
        <v>28</v>
      </c>
      <c r="F8" s="190">
        <v>209</v>
      </c>
      <c r="G8" s="166">
        <v>139</v>
      </c>
      <c r="H8" s="166">
        <v>10</v>
      </c>
      <c r="I8" s="167">
        <v>21332.5</v>
      </c>
      <c r="J8" s="168">
        <v>2779</v>
      </c>
      <c r="K8" s="167">
        <v>39940.25</v>
      </c>
      <c r="L8" s="168">
        <v>4907</v>
      </c>
      <c r="M8" s="167">
        <v>49197</v>
      </c>
      <c r="N8" s="168">
        <v>6088</v>
      </c>
      <c r="O8" s="167">
        <f>I8+K8+M8</f>
        <v>110469.75</v>
      </c>
      <c r="P8" s="168">
        <f>J8+L8+N8</f>
        <v>13774</v>
      </c>
      <c r="Q8" s="169">
        <f>P8/G8</f>
        <v>99.09352517985612</v>
      </c>
      <c r="R8" s="170">
        <f>+O8/P8</f>
        <v>8.020164803252504</v>
      </c>
      <c r="S8" s="167">
        <v>139036.75</v>
      </c>
      <c r="T8" s="171">
        <f t="shared" si="0"/>
        <v>-0.20546366338396144</v>
      </c>
      <c r="U8" s="167">
        <v>10615326</v>
      </c>
      <c r="V8" s="168">
        <v>1306934</v>
      </c>
      <c r="W8" s="172">
        <f t="shared" si="1"/>
        <v>8.122312220816047</v>
      </c>
      <c r="X8" s="80"/>
      <c r="Y8" s="82"/>
    </row>
    <row r="9" spans="1:24" s="67" customFormat="1" ht="15.75" customHeight="1">
      <c r="A9" s="2">
        <v>5</v>
      </c>
      <c r="B9" s="150" t="s">
        <v>125</v>
      </c>
      <c r="C9" s="143">
        <v>40053</v>
      </c>
      <c r="D9" s="142" t="s">
        <v>2</v>
      </c>
      <c r="E9" s="173" t="s">
        <v>87</v>
      </c>
      <c r="F9" s="174">
        <v>82</v>
      </c>
      <c r="G9" s="144">
        <v>83</v>
      </c>
      <c r="H9" s="144">
        <v>2</v>
      </c>
      <c r="I9" s="145">
        <v>18018</v>
      </c>
      <c r="J9" s="146">
        <v>2012</v>
      </c>
      <c r="K9" s="145">
        <v>38326</v>
      </c>
      <c r="L9" s="146">
        <v>3800</v>
      </c>
      <c r="M9" s="145">
        <v>40199</v>
      </c>
      <c r="N9" s="146">
        <v>4160</v>
      </c>
      <c r="O9" s="145">
        <f>+M9+K9+I9</f>
        <v>96543</v>
      </c>
      <c r="P9" s="146">
        <f>+N9+L9+J9</f>
        <v>9972</v>
      </c>
      <c r="Q9" s="147">
        <f>+P9/G9</f>
        <v>120.144578313253</v>
      </c>
      <c r="R9" s="148">
        <f>+O9/P9</f>
        <v>9.681407942238268</v>
      </c>
      <c r="S9" s="145">
        <v>152546</v>
      </c>
      <c r="T9" s="149">
        <f t="shared" si="0"/>
        <v>-0.36712204843129287</v>
      </c>
      <c r="U9" s="145">
        <v>343394</v>
      </c>
      <c r="V9" s="146">
        <v>37329</v>
      </c>
      <c r="W9" s="151">
        <f t="shared" si="1"/>
        <v>9.19912132658255</v>
      </c>
      <c r="X9" s="80"/>
    </row>
    <row r="10" spans="1:24" s="67" customFormat="1" ht="15.75" customHeight="1">
      <c r="A10" s="2">
        <v>6</v>
      </c>
      <c r="B10" s="150" t="s">
        <v>42</v>
      </c>
      <c r="C10" s="143">
        <v>39955</v>
      </c>
      <c r="D10" s="142" t="s">
        <v>27</v>
      </c>
      <c r="E10" s="173" t="s">
        <v>28</v>
      </c>
      <c r="F10" s="174">
        <v>88</v>
      </c>
      <c r="G10" s="144">
        <v>81</v>
      </c>
      <c r="H10" s="144">
        <v>16</v>
      </c>
      <c r="I10" s="145">
        <v>13001.75</v>
      </c>
      <c r="J10" s="146">
        <v>1667</v>
      </c>
      <c r="K10" s="145">
        <v>21016.75</v>
      </c>
      <c r="L10" s="146">
        <v>2607</v>
      </c>
      <c r="M10" s="145">
        <v>26583.25</v>
      </c>
      <c r="N10" s="146">
        <v>3355</v>
      </c>
      <c r="O10" s="145">
        <f>I10+K10+M10</f>
        <v>60601.75</v>
      </c>
      <c r="P10" s="146">
        <f>J10+L10+N10</f>
        <v>7629</v>
      </c>
      <c r="Q10" s="147">
        <f>P10/G10</f>
        <v>94.18518518518519</v>
      </c>
      <c r="R10" s="148">
        <f>+O10/P10</f>
        <v>7.943603355616726</v>
      </c>
      <c r="S10" s="145">
        <v>371</v>
      </c>
      <c r="T10" s="149">
        <f t="shared" si="0"/>
        <v>162.34703504043128</v>
      </c>
      <c r="U10" s="145">
        <v>984447</v>
      </c>
      <c r="V10" s="146">
        <v>125195</v>
      </c>
      <c r="W10" s="151">
        <f t="shared" si="1"/>
        <v>7.863309237589361</v>
      </c>
      <c r="X10" s="83"/>
    </row>
    <row r="11" spans="1:24" s="67" customFormat="1" ht="15.75" customHeight="1">
      <c r="A11" s="2">
        <v>7</v>
      </c>
      <c r="B11" s="150" t="s">
        <v>126</v>
      </c>
      <c r="C11" s="143">
        <v>40032</v>
      </c>
      <c r="D11" s="142" t="s">
        <v>2</v>
      </c>
      <c r="E11" s="173" t="s">
        <v>11</v>
      </c>
      <c r="F11" s="174">
        <v>96</v>
      </c>
      <c r="G11" s="144">
        <v>92</v>
      </c>
      <c r="H11" s="144">
        <v>5</v>
      </c>
      <c r="I11" s="145">
        <v>13429</v>
      </c>
      <c r="J11" s="146">
        <v>1887</v>
      </c>
      <c r="K11" s="145">
        <v>19739</v>
      </c>
      <c r="L11" s="146">
        <v>2474</v>
      </c>
      <c r="M11" s="145">
        <v>25693</v>
      </c>
      <c r="N11" s="146">
        <v>3295</v>
      </c>
      <c r="O11" s="145">
        <f>+M11+K11+I11</f>
        <v>58861</v>
      </c>
      <c r="P11" s="146">
        <f>+N11+L11+J11</f>
        <v>7656</v>
      </c>
      <c r="Q11" s="147">
        <f>+P11/G11</f>
        <v>83.21739130434783</v>
      </c>
      <c r="R11" s="148">
        <f>+O11/P11</f>
        <v>7.688218390804598</v>
      </c>
      <c r="S11" s="145">
        <v>86931</v>
      </c>
      <c r="T11" s="149">
        <f t="shared" si="0"/>
        <v>-0.3228997710828128</v>
      </c>
      <c r="U11" s="145">
        <v>1258663</v>
      </c>
      <c r="V11" s="146">
        <v>143581</v>
      </c>
      <c r="W11" s="151">
        <f t="shared" si="1"/>
        <v>8.76622255033744</v>
      </c>
      <c r="X11" s="82"/>
    </row>
    <row r="12" spans="1:25" s="67" customFormat="1" ht="15.75" customHeight="1">
      <c r="A12" s="2">
        <v>8</v>
      </c>
      <c r="B12" s="150" t="s">
        <v>92</v>
      </c>
      <c r="C12" s="143">
        <v>40039</v>
      </c>
      <c r="D12" s="142" t="s">
        <v>26</v>
      </c>
      <c r="E12" s="173" t="s">
        <v>85</v>
      </c>
      <c r="F12" s="174">
        <v>68</v>
      </c>
      <c r="G12" s="144">
        <v>54</v>
      </c>
      <c r="H12" s="144">
        <v>4</v>
      </c>
      <c r="I12" s="145">
        <v>7484</v>
      </c>
      <c r="J12" s="146">
        <v>890</v>
      </c>
      <c r="K12" s="145">
        <v>12680</v>
      </c>
      <c r="L12" s="146">
        <v>1496</v>
      </c>
      <c r="M12" s="145">
        <v>14293</v>
      </c>
      <c r="N12" s="146">
        <v>1705</v>
      </c>
      <c r="O12" s="145">
        <f aca="true" t="shared" si="2" ref="O12:P14">+I12+K12+M12</f>
        <v>34457</v>
      </c>
      <c r="P12" s="146">
        <f t="shared" si="2"/>
        <v>4091</v>
      </c>
      <c r="Q12" s="147">
        <f>IF(O12&lt;&gt;0,P12/G12,"")</f>
        <v>75.75925925925925</v>
      </c>
      <c r="R12" s="148">
        <f>IF(O12&lt;&gt;0,O12/P12,"")</f>
        <v>8.422635052554387</v>
      </c>
      <c r="S12" s="145">
        <v>76940</v>
      </c>
      <c r="T12" s="149">
        <f t="shared" si="0"/>
        <v>-0.5521575253444242</v>
      </c>
      <c r="U12" s="145">
        <v>619139</v>
      </c>
      <c r="V12" s="146">
        <v>65954</v>
      </c>
      <c r="W12" s="151">
        <f t="shared" si="1"/>
        <v>9.38743669830488</v>
      </c>
      <c r="X12" s="84"/>
      <c r="Y12" s="82"/>
    </row>
    <row r="13" spans="1:25" s="67" customFormat="1" ht="15.75" customHeight="1">
      <c r="A13" s="2">
        <v>9</v>
      </c>
      <c r="B13" s="150" t="s">
        <v>72</v>
      </c>
      <c r="C13" s="143">
        <v>40009</v>
      </c>
      <c r="D13" s="142" t="s">
        <v>26</v>
      </c>
      <c r="E13" s="173" t="s">
        <v>85</v>
      </c>
      <c r="F13" s="174">
        <v>190</v>
      </c>
      <c r="G13" s="144">
        <v>85</v>
      </c>
      <c r="H13" s="144">
        <v>8</v>
      </c>
      <c r="I13" s="145">
        <v>5915</v>
      </c>
      <c r="J13" s="146">
        <v>896</v>
      </c>
      <c r="K13" s="145">
        <v>9100</v>
      </c>
      <c r="L13" s="146">
        <v>1354</v>
      </c>
      <c r="M13" s="145">
        <v>10939</v>
      </c>
      <c r="N13" s="146">
        <v>1535</v>
      </c>
      <c r="O13" s="145">
        <f t="shared" si="2"/>
        <v>25954</v>
      </c>
      <c r="P13" s="146">
        <f t="shared" si="2"/>
        <v>3785</v>
      </c>
      <c r="Q13" s="147">
        <f>IF(O13&lt;&gt;0,P13/G13,"")</f>
        <v>44.529411764705884</v>
      </c>
      <c r="R13" s="148">
        <f>IF(O13&lt;&gt;0,O13/P13,"")</f>
        <v>6.857067371202113</v>
      </c>
      <c r="S13" s="145">
        <v>53289</v>
      </c>
      <c r="T13" s="149">
        <f t="shared" si="0"/>
        <v>-0.5129576460432734</v>
      </c>
      <c r="U13" s="145">
        <v>4957639</v>
      </c>
      <c r="V13" s="146">
        <v>624018</v>
      </c>
      <c r="W13" s="151">
        <f t="shared" si="1"/>
        <v>7.944705120685621</v>
      </c>
      <c r="X13" s="82"/>
      <c r="Y13" s="82"/>
    </row>
    <row r="14" spans="1:25" s="67" customFormat="1" ht="15.75" customHeight="1">
      <c r="A14" s="2">
        <v>10</v>
      </c>
      <c r="B14" s="150" t="s">
        <v>93</v>
      </c>
      <c r="C14" s="143">
        <v>40025</v>
      </c>
      <c r="D14" s="142" t="s">
        <v>26</v>
      </c>
      <c r="E14" s="173" t="s">
        <v>33</v>
      </c>
      <c r="F14" s="174">
        <v>66</v>
      </c>
      <c r="G14" s="144">
        <v>59</v>
      </c>
      <c r="H14" s="144">
        <v>6</v>
      </c>
      <c r="I14" s="145">
        <v>5377</v>
      </c>
      <c r="J14" s="146">
        <v>719</v>
      </c>
      <c r="K14" s="145">
        <v>7187</v>
      </c>
      <c r="L14" s="146">
        <v>983</v>
      </c>
      <c r="M14" s="145">
        <v>11277</v>
      </c>
      <c r="N14" s="146">
        <v>1541</v>
      </c>
      <c r="O14" s="145">
        <f t="shared" si="2"/>
        <v>23841</v>
      </c>
      <c r="P14" s="146">
        <f t="shared" si="2"/>
        <v>3243</v>
      </c>
      <c r="Q14" s="147">
        <f>IF(O14&lt;&gt;0,P14/G14,"")</f>
        <v>54.96610169491525</v>
      </c>
      <c r="R14" s="148">
        <f>IF(O14&lt;&gt;0,O14/P14,"")</f>
        <v>7.351526364477336</v>
      </c>
      <c r="S14" s="145">
        <v>34858</v>
      </c>
      <c r="T14" s="149">
        <f t="shared" si="0"/>
        <v>-0.3160537035974525</v>
      </c>
      <c r="U14" s="145">
        <v>996258</v>
      </c>
      <c r="V14" s="146">
        <v>104416</v>
      </c>
      <c r="W14" s="151">
        <f t="shared" si="1"/>
        <v>9.54123889059148</v>
      </c>
      <c r="X14" s="82"/>
      <c r="Y14" s="82"/>
    </row>
    <row r="15" spans="1:25" s="67" customFormat="1" ht="15.75" customHeight="1">
      <c r="A15" s="2">
        <v>11</v>
      </c>
      <c r="B15" s="150" t="s">
        <v>127</v>
      </c>
      <c r="C15" s="143">
        <v>40053</v>
      </c>
      <c r="D15" s="142" t="s">
        <v>27</v>
      </c>
      <c r="E15" s="173" t="s">
        <v>128</v>
      </c>
      <c r="F15" s="174">
        <v>14</v>
      </c>
      <c r="G15" s="144">
        <v>14</v>
      </c>
      <c r="H15" s="144">
        <v>2</v>
      </c>
      <c r="I15" s="145">
        <v>4826</v>
      </c>
      <c r="J15" s="146">
        <v>453</v>
      </c>
      <c r="K15" s="145">
        <v>5391.5</v>
      </c>
      <c r="L15" s="146">
        <v>513</v>
      </c>
      <c r="M15" s="145">
        <v>7301</v>
      </c>
      <c r="N15" s="146">
        <v>608</v>
      </c>
      <c r="O15" s="145">
        <f>I15+K15+M15</f>
        <v>17518.5</v>
      </c>
      <c r="P15" s="146">
        <f>J15+L15+N15</f>
        <v>1574</v>
      </c>
      <c r="Q15" s="147">
        <f>P15/G15</f>
        <v>112.42857142857143</v>
      </c>
      <c r="R15" s="148">
        <f>+O15/P15</f>
        <v>11.129923761118171</v>
      </c>
      <c r="S15" s="145">
        <v>29734.5</v>
      </c>
      <c r="T15" s="149">
        <f t="shared" si="0"/>
        <v>-0.41083589769459716</v>
      </c>
      <c r="U15" s="145">
        <v>64262.5</v>
      </c>
      <c r="V15" s="146">
        <v>5298</v>
      </c>
      <c r="W15" s="151">
        <f t="shared" si="1"/>
        <v>12.129577198942997</v>
      </c>
      <c r="X15" s="82"/>
      <c r="Y15" s="82"/>
    </row>
    <row r="16" spans="1:25" s="67" customFormat="1" ht="15.75" customHeight="1">
      <c r="A16" s="2">
        <v>12</v>
      </c>
      <c r="B16" s="150" t="s">
        <v>94</v>
      </c>
      <c r="C16" s="143">
        <v>40039</v>
      </c>
      <c r="D16" s="142" t="s">
        <v>27</v>
      </c>
      <c r="E16" s="173" t="s">
        <v>70</v>
      </c>
      <c r="F16" s="174">
        <v>25</v>
      </c>
      <c r="G16" s="144">
        <v>22</v>
      </c>
      <c r="H16" s="144">
        <v>4</v>
      </c>
      <c r="I16" s="145">
        <v>2689.5</v>
      </c>
      <c r="J16" s="146">
        <v>399</v>
      </c>
      <c r="K16" s="145">
        <v>4714.5</v>
      </c>
      <c r="L16" s="146">
        <v>626</v>
      </c>
      <c r="M16" s="145">
        <v>6234</v>
      </c>
      <c r="N16" s="146">
        <v>811</v>
      </c>
      <c r="O16" s="145">
        <f>I16+K16+M16</f>
        <v>13638</v>
      </c>
      <c r="P16" s="146">
        <f>J16+L16+N16</f>
        <v>1836</v>
      </c>
      <c r="Q16" s="147">
        <f>P16/G16</f>
        <v>83.45454545454545</v>
      </c>
      <c r="R16" s="148">
        <f>+O16/P16</f>
        <v>7.428104575163399</v>
      </c>
      <c r="S16" s="145">
        <v>15560.5</v>
      </c>
      <c r="T16" s="149">
        <f t="shared" si="0"/>
        <v>-0.1235500144596896</v>
      </c>
      <c r="U16" s="145">
        <v>159336.5</v>
      </c>
      <c r="V16" s="146">
        <v>17751</v>
      </c>
      <c r="W16" s="151">
        <f t="shared" si="1"/>
        <v>8.976198524026815</v>
      </c>
      <c r="X16" s="82"/>
      <c r="Y16" s="82"/>
    </row>
    <row r="17" spans="1:25" s="67" customFormat="1" ht="15.75" customHeight="1">
      <c r="A17" s="2">
        <v>13</v>
      </c>
      <c r="B17" s="150" t="s">
        <v>75</v>
      </c>
      <c r="C17" s="143">
        <v>40018</v>
      </c>
      <c r="D17" s="142" t="s">
        <v>26</v>
      </c>
      <c r="E17" s="173" t="s">
        <v>120</v>
      </c>
      <c r="F17" s="174">
        <v>70</v>
      </c>
      <c r="G17" s="144">
        <v>40</v>
      </c>
      <c r="H17" s="144">
        <v>7</v>
      </c>
      <c r="I17" s="145">
        <v>2902</v>
      </c>
      <c r="J17" s="146">
        <v>433</v>
      </c>
      <c r="K17" s="145">
        <v>4811</v>
      </c>
      <c r="L17" s="146">
        <v>717</v>
      </c>
      <c r="M17" s="145">
        <v>5867</v>
      </c>
      <c r="N17" s="146">
        <v>855</v>
      </c>
      <c r="O17" s="145">
        <f>+I17+K17+M17</f>
        <v>13580</v>
      </c>
      <c r="P17" s="146">
        <f>+J17+L17+N17</f>
        <v>2005</v>
      </c>
      <c r="Q17" s="147">
        <f>IF(O17&lt;&gt;0,P17/G17,"")</f>
        <v>50.125</v>
      </c>
      <c r="R17" s="148">
        <f>IF(O17&lt;&gt;0,O17/P17,"")</f>
        <v>6.7730673316708225</v>
      </c>
      <c r="S17" s="145">
        <v>30432</v>
      </c>
      <c r="T17" s="149">
        <f t="shared" si="0"/>
        <v>-0.5537592008412198</v>
      </c>
      <c r="U17" s="145">
        <v>1025191</v>
      </c>
      <c r="V17" s="146">
        <v>114789</v>
      </c>
      <c r="W17" s="151">
        <f t="shared" si="1"/>
        <v>8.931090958192858</v>
      </c>
      <c r="X17" s="82"/>
      <c r="Y17" s="82"/>
    </row>
    <row r="18" spans="1:25" s="67" customFormat="1" ht="15.75" customHeight="1">
      <c r="A18" s="2">
        <v>14</v>
      </c>
      <c r="B18" s="150" t="s">
        <v>136</v>
      </c>
      <c r="C18" s="143">
        <v>40060</v>
      </c>
      <c r="D18" s="142" t="s">
        <v>47</v>
      </c>
      <c r="E18" s="173" t="s">
        <v>137</v>
      </c>
      <c r="F18" s="174">
        <v>60</v>
      </c>
      <c r="G18" s="144">
        <v>61</v>
      </c>
      <c r="H18" s="144">
        <v>1</v>
      </c>
      <c r="I18" s="145">
        <v>1911</v>
      </c>
      <c r="J18" s="146">
        <v>224</v>
      </c>
      <c r="K18" s="145">
        <v>3804</v>
      </c>
      <c r="L18" s="146">
        <v>455</v>
      </c>
      <c r="M18" s="145">
        <v>5567</v>
      </c>
      <c r="N18" s="146">
        <v>646</v>
      </c>
      <c r="O18" s="145">
        <f>+I18+K18+M18</f>
        <v>11282</v>
      </c>
      <c r="P18" s="146">
        <f>+J18+L18+N18</f>
        <v>1325</v>
      </c>
      <c r="Q18" s="147">
        <f>+P18/G18</f>
        <v>21.721311475409838</v>
      </c>
      <c r="R18" s="148">
        <f>+O18/P18</f>
        <v>8.514716981132075</v>
      </c>
      <c r="S18" s="145"/>
      <c r="T18" s="149">
        <f t="shared" si="0"/>
      </c>
      <c r="U18" s="145">
        <v>11281</v>
      </c>
      <c r="V18" s="146">
        <v>1325</v>
      </c>
      <c r="W18" s="151">
        <f t="shared" si="1"/>
        <v>8.513962264150944</v>
      </c>
      <c r="X18" s="82"/>
      <c r="Y18" s="82"/>
    </row>
    <row r="19" spans="1:25" s="67" customFormat="1" ht="15.75" customHeight="1">
      <c r="A19" s="2">
        <v>15</v>
      </c>
      <c r="B19" s="150" t="s">
        <v>78</v>
      </c>
      <c r="C19" s="143">
        <v>40025</v>
      </c>
      <c r="D19" s="142" t="s">
        <v>27</v>
      </c>
      <c r="E19" s="173" t="s">
        <v>79</v>
      </c>
      <c r="F19" s="174">
        <v>35</v>
      </c>
      <c r="G19" s="144">
        <v>34</v>
      </c>
      <c r="H19" s="144">
        <v>6</v>
      </c>
      <c r="I19" s="145">
        <v>2420.75</v>
      </c>
      <c r="J19" s="146">
        <v>425</v>
      </c>
      <c r="K19" s="145">
        <v>3687</v>
      </c>
      <c r="L19" s="146">
        <v>645</v>
      </c>
      <c r="M19" s="145">
        <v>4861.75</v>
      </c>
      <c r="N19" s="146">
        <v>839</v>
      </c>
      <c r="O19" s="145">
        <f aca="true" t="shared" si="3" ref="O19:P21">I19+K19+M19</f>
        <v>10969.5</v>
      </c>
      <c r="P19" s="146">
        <f t="shared" si="3"/>
        <v>1909</v>
      </c>
      <c r="Q19" s="147">
        <f>P19/G19</f>
        <v>56.14705882352941</v>
      </c>
      <c r="R19" s="148">
        <f>+O19/P19</f>
        <v>5.746202200104767</v>
      </c>
      <c r="S19" s="145">
        <v>13929</v>
      </c>
      <c r="T19" s="149">
        <f t="shared" si="0"/>
        <v>-0.2124703855265992</v>
      </c>
      <c r="U19" s="145">
        <v>243042.25</v>
      </c>
      <c r="V19" s="146">
        <v>31994</v>
      </c>
      <c r="W19" s="151">
        <f t="shared" si="1"/>
        <v>7.596494655247859</v>
      </c>
      <c r="X19" s="82"/>
      <c r="Y19" s="82"/>
    </row>
    <row r="20" spans="1:25" s="67" customFormat="1" ht="15.75" customHeight="1">
      <c r="A20" s="2">
        <v>16</v>
      </c>
      <c r="B20" s="150" t="s">
        <v>97</v>
      </c>
      <c r="C20" s="143">
        <v>40011</v>
      </c>
      <c r="D20" s="142" t="s">
        <v>98</v>
      </c>
      <c r="E20" s="173" t="s">
        <v>99</v>
      </c>
      <c r="F20" s="174">
        <v>20</v>
      </c>
      <c r="G20" s="144">
        <v>18</v>
      </c>
      <c r="H20" s="144">
        <v>8</v>
      </c>
      <c r="I20" s="145">
        <v>1893</v>
      </c>
      <c r="J20" s="146">
        <v>291</v>
      </c>
      <c r="K20" s="145">
        <v>2516</v>
      </c>
      <c r="L20" s="146">
        <v>389</v>
      </c>
      <c r="M20" s="145">
        <v>2873.5</v>
      </c>
      <c r="N20" s="146">
        <v>440</v>
      </c>
      <c r="O20" s="145">
        <f t="shared" si="3"/>
        <v>7282.5</v>
      </c>
      <c r="P20" s="146">
        <f t="shared" si="3"/>
        <v>1120</v>
      </c>
      <c r="Q20" s="147">
        <f>IF(O20&lt;&gt;0,P20/G20,"")</f>
        <v>62.22222222222222</v>
      </c>
      <c r="R20" s="148">
        <f>IF(O20&lt;&gt;0,O20/P20,"")</f>
        <v>6.502232142857143</v>
      </c>
      <c r="S20" s="145">
        <v>9286</v>
      </c>
      <c r="T20" s="149">
        <f t="shared" si="0"/>
        <v>-0.2157548998492354</v>
      </c>
      <c r="U20" s="145">
        <v>366368.25</v>
      </c>
      <c r="V20" s="146">
        <v>39096</v>
      </c>
      <c r="W20" s="151">
        <f t="shared" si="1"/>
        <v>9.370990638428484</v>
      </c>
      <c r="X20" s="82"/>
      <c r="Y20" s="82"/>
    </row>
    <row r="21" spans="1:24" s="67" customFormat="1" ht="15.75" customHeight="1">
      <c r="A21" s="2">
        <v>17</v>
      </c>
      <c r="B21" s="150" t="s">
        <v>115</v>
      </c>
      <c r="C21" s="143">
        <v>40046</v>
      </c>
      <c r="D21" s="142" t="s">
        <v>27</v>
      </c>
      <c r="E21" s="173" t="s">
        <v>51</v>
      </c>
      <c r="F21" s="174">
        <v>5</v>
      </c>
      <c r="G21" s="144">
        <v>5</v>
      </c>
      <c r="H21" s="144">
        <v>3</v>
      </c>
      <c r="I21" s="145">
        <v>730.5</v>
      </c>
      <c r="J21" s="146">
        <v>98</v>
      </c>
      <c r="K21" s="145">
        <v>1922.75</v>
      </c>
      <c r="L21" s="146">
        <v>250</v>
      </c>
      <c r="M21" s="145">
        <v>2625</v>
      </c>
      <c r="N21" s="146">
        <v>323</v>
      </c>
      <c r="O21" s="145">
        <f t="shared" si="3"/>
        <v>5278.25</v>
      </c>
      <c r="P21" s="146">
        <f t="shared" si="3"/>
        <v>671</v>
      </c>
      <c r="Q21" s="147">
        <f>P21/G21</f>
        <v>134.2</v>
      </c>
      <c r="R21" s="148">
        <f>+O21/P21</f>
        <v>7.866244411326378</v>
      </c>
      <c r="S21" s="145">
        <v>8031.25</v>
      </c>
      <c r="T21" s="149">
        <f t="shared" si="0"/>
        <v>-0.34278599221789885</v>
      </c>
      <c r="U21" s="145">
        <v>47661.25</v>
      </c>
      <c r="V21" s="146">
        <v>4353</v>
      </c>
      <c r="W21" s="151">
        <f t="shared" si="1"/>
        <v>10.949058120836204</v>
      </c>
      <c r="X21" s="82"/>
    </row>
    <row r="22" spans="1:24" s="67" customFormat="1" ht="15.75" customHeight="1">
      <c r="A22" s="2">
        <v>18</v>
      </c>
      <c r="B22" s="150" t="s">
        <v>53</v>
      </c>
      <c r="C22" s="143">
        <v>39976</v>
      </c>
      <c r="D22" s="142" t="s">
        <v>47</v>
      </c>
      <c r="E22" s="173" t="s">
        <v>54</v>
      </c>
      <c r="F22" s="174">
        <v>4</v>
      </c>
      <c r="G22" s="144">
        <v>4</v>
      </c>
      <c r="H22" s="144">
        <v>13</v>
      </c>
      <c r="I22" s="145">
        <v>1115</v>
      </c>
      <c r="J22" s="146">
        <v>113</v>
      </c>
      <c r="K22" s="145">
        <v>1793</v>
      </c>
      <c r="L22" s="146">
        <v>189</v>
      </c>
      <c r="M22" s="145">
        <v>2283</v>
      </c>
      <c r="N22" s="146">
        <v>237</v>
      </c>
      <c r="O22" s="145">
        <f>+I22+K22+M22</f>
        <v>5191</v>
      </c>
      <c r="P22" s="146">
        <f>+J22+L22+N22</f>
        <v>539</v>
      </c>
      <c r="Q22" s="147">
        <f>+P22/G22</f>
        <v>134.75</v>
      </c>
      <c r="R22" s="148">
        <f>+O22/P22</f>
        <v>9.630797773654917</v>
      </c>
      <c r="S22" s="145">
        <v>1553</v>
      </c>
      <c r="T22" s="149">
        <f t="shared" si="0"/>
        <v>2.342562781712814</v>
      </c>
      <c r="U22" s="145">
        <v>119265</v>
      </c>
      <c r="V22" s="146">
        <v>12209</v>
      </c>
      <c r="W22" s="151">
        <f t="shared" si="1"/>
        <v>9.768613318044066</v>
      </c>
      <c r="X22" s="82"/>
    </row>
    <row r="23" spans="1:24" s="67" customFormat="1" ht="15.75" customHeight="1">
      <c r="A23" s="2">
        <v>19</v>
      </c>
      <c r="B23" s="150" t="s">
        <v>88</v>
      </c>
      <c r="C23" s="143">
        <v>39990</v>
      </c>
      <c r="D23" s="142" t="s">
        <v>27</v>
      </c>
      <c r="E23" s="173" t="s">
        <v>57</v>
      </c>
      <c r="F23" s="174">
        <v>10</v>
      </c>
      <c r="G23" s="144">
        <v>9</v>
      </c>
      <c r="H23" s="144">
        <v>11</v>
      </c>
      <c r="I23" s="145">
        <v>905</v>
      </c>
      <c r="J23" s="146">
        <v>130</v>
      </c>
      <c r="K23" s="145">
        <v>1766.5</v>
      </c>
      <c r="L23" s="146">
        <v>252</v>
      </c>
      <c r="M23" s="145">
        <v>2383</v>
      </c>
      <c r="N23" s="146">
        <v>328</v>
      </c>
      <c r="O23" s="145">
        <f>I23+K23+M23</f>
        <v>5054.5</v>
      </c>
      <c r="P23" s="146">
        <f>J23+L23+N23</f>
        <v>710</v>
      </c>
      <c r="Q23" s="147">
        <f>P23/G23</f>
        <v>78.88888888888889</v>
      </c>
      <c r="R23" s="148">
        <f>+O23/P23</f>
        <v>7.119014084507042</v>
      </c>
      <c r="S23" s="145">
        <v>5735.5</v>
      </c>
      <c r="T23" s="149">
        <f t="shared" si="0"/>
        <v>-0.11873419928515387</v>
      </c>
      <c r="U23" s="145">
        <v>103201.25</v>
      </c>
      <c r="V23" s="146">
        <v>15205</v>
      </c>
      <c r="W23" s="151">
        <f t="shared" si="1"/>
        <v>6.787323248931273</v>
      </c>
      <c r="X23" s="82"/>
    </row>
    <row r="24" spans="1:24" s="67" customFormat="1" ht="18">
      <c r="A24" s="2">
        <v>20</v>
      </c>
      <c r="B24" s="150" t="s">
        <v>76</v>
      </c>
      <c r="C24" s="143">
        <v>40018</v>
      </c>
      <c r="D24" s="142" t="s">
        <v>27</v>
      </c>
      <c r="E24" s="173" t="s">
        <v>57</v>
      </c>
      <c r="F24" s="174">
        <v>15</v>
      </c>
      <c r="G24" s="144">
        <v>15</v>
      </c>
      <c r="H24" s="144">
        <v>7</v>
      </c>
      <c r="I24" s="145">
        <v>1026</v>
      </c>
      <c r="J24" s="146">
        <v>161</v>
      </c>
      <c r="K24" s="145">
        <v>1950.5</v>
      </c>
      <c r="L24" s="146">
        <v>282</v>
      </c>
      <c r="M24" s="145">
        <v>2010</v>
      </c>
      <c r="N24" s="146">
        <v>287</v>
      </c>
      <c r="O24" s="145">
        <f>I24+K24+M24</f>
        <v>4986.5</v>
      </c>
      <c r="P24" s="146">
        <f>J24+L24+N24</f>
        <v>730</v>
      </c>
      <c r="Q24" s="147">
        <f>P24/G24</f>
        <v>48.666666666666664</v>
      </c>
      <c r="R24" s="148">
        <f>+O24/P24</f>
        <v>6.830821917808219</v>
      </c>
      <c r="S24" s="145">
        <v>6452.5</v>
      </c>
      <c r="T24" s="149">
        <f t="shared" si="0"/>
        <v>-0.22719876017047655</v>
      </c>
      <c r="U24" s="145">
        <v>131130.5</v>
      </c>
      <c r="V24" s="146">
        <v>17688</v>
      </c>
      <c r="W24" s="151">
        <f t="shared" si="1"/>
        <v>7.4135289461782</v>
      </c>
      <c r="X24" s="82"/>
    </row>
    <row r="25" spans="1:28" s="91" customFormat="1" ht="15">
      <c r="A25" s="1"/>
      <c r="B25" s="235"/>
      <c r="C25" s="235"/>
      <c r="D25" s="236"/>
      <c r="E25" s="236"/>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37"/>
      <c r="E27" s="238"/>
      <c r="F27" s="238"/>
      <c r="G27" s="238"/>
      <c r="H27" s="108"/>
      <c r="I27" s="109"/>
      <c r="K27" s="109"/>
      <c r="M27" s="109"/>
      <c r="O27" s="111"/>
      <c r="R27" s="112"/>
      <c r="S27" s="239" t="s">
        <v>0</v>
      </c>
      <c r="T27" s="239"/>
      <c r="U27" s="239"/>
      <c r="V27" s="239"/>
      <c r="W27" s="239"/>
      <c r="X27" s="113"/>
    </row>
    <row r="28" spans="1:24" s="110" customFormat="1" ht="18">
      <c r="A28" s="104"/>
      <c r="B28" s="83"/>
      <c r="C28" s="105"/>
      <c r="D28" s="106"/>
      <c r="E28" s="107"/>
      <c r="F28" s="107"/>
      <c r="G28" s="114"/>
      <c r="H28" s="108"/>
      <c r="M28" s="109"/>
      <c r="O28" s="111"/>
      <c r="R28" s="112"/>
      <c r="S28" s="239"/>
      <c r="T28" s="239"/>
      <c r="U28" s="239"/>
      <c r="V28" s="239"/>
      <c r="W28" s="239"/>
      <c r="X28" s="113"/>
    </row>
    <row r="29" spans="1:24" s="110" customFormat="1" ht="18">
      <c r="A29" s="104"/>
      <c r="G29" s="108"/>
      <c r="H29" s="108"/>
      <c r="M29" s="109"/>
      <c r="O29" s="111"/>
      <c r="R29" s="112"/>
      <c r="S29" s="239"/>
      <c r="T29" s="239"/>
      <c r="U29" s="239"/>
      <c r="V29" s="239"/>
      <c r="W29" s="239"/>
      <c r="X29" s="113"/>
    </row>
    <row r="30" spans="1:24" s="110" customFormat="1" ht="30" customHeight="1">
      <c r="A30" s="104"/>
      <c r="C30" s="108"/>
      <c r="E30" s="115"/>
      <c r="F30" s="108"/>
      <c r="G30" s="108"/>
      <c r="H30" s="108"/>
      <c r="I30" s="109"/>
      <c r="K30" s="109"/>
      <c r="M30" s="109"/>
      <c r="O30" s="111"/>
      <c r="P30" s="232" t="s">
        <v>25</v>
      </c>
      <c r="Q30" s="233"/>
      <c r="R30" s="233"/>
      <c r="S30" s="233"/>
      <c r="T30" s="233"/>
      <c r="U30" s="233"/>
      <c r="V30" s="233"/>
      <c r="W30" s="233"/>
      <c r="X30" s="113"/>
    </row>
    <row r="31" spans="1:24" s="110" customFormat="1" ht="30" customHeight="1">
      <c r="A31" s="104"/>
      <c r="C31" s="108"/>
      <c r="E31" s="115"/>
      <c r="F31" s="108"/>
      <c r="G31" s="108"/>
      <c r="H31" s="108"/>
      <c r="I31" s="109"/>
      <c r="K31" s="109"/>
      <c r="M31" s="109"/>
      <c r="O31" s="111"/>
      <c r="P31" s="233"/>
      <c r="Q31" s="233"/>
      <c r="R31" s="233"/>
      <c r="S31" s="233"/>
      <c r="T31" s="233"/>
      <c r="U31" s="233"/>
      <c r="V31" s="233"/>
      <c r="W31" s="233"/>
      <c r="X31" s="113"/>
    </row>
    <row r="32" spans="1:24" s="110" customFormat="1" ht="30" customHeight="1">
      <c r="A32" s="104"/>
      <c r="C32" s="108"/>
      <c r="E32" s="115"/>
      <c r="F32" s="108"/>
      <c r="G32" s="108"/>
      <c r="H32" s="108"/>
      <c r="I32" s="109"/>
      <c r="K32" s="109"/>
      <c r="M32" s="109"/>
      <c r="O32" s="111"/>
      <c r="P32" s="233"/>
      <c r="Q32" s="233"/>
      <c r="R32" s="233"/>
      <c r="S32" s="233"/>
      <c r="T32" s="233"/>
      <c r="U32" s="233"/>
      <c r="V32" s="233"/>
      <c r="W32" s="233"/>
      <c r="X32" s="113"/>
    </row>
    <row r="33" spans="1:24" s="110" customFormat="1" ht="30" customHeight="1">
      <c r="A33" s="104"/>
      <c r="C33" s="108"/>
      <c r="E33" s="115"/>
      <c r="F33" s="108"/>
      <c r="G33" s="108"/>
      <c r="H33" s="108"/>
      <c r="I33" s="109"/>
      <c r="K33" s="109"/>
      <c r="M33" s="109"/>
      <c r="O33" s="111"/>
      <c r="P33" s="233"/>
      <c r="Q33" s="233"/>
      <c r="R33" s="233"/>
      <c r="S33" s="233"/>
      <c r="T33" s="233"/>
      <c r="U33" s="233"/>
      <c r="V33" s="233"/>
      <c r="W33" s="233"/>
      <c r="X33" s="113"/>
    </row>
    <row r="34" spans="1:24" s="110" customFormat="1" ht="30" customHeight="1">
      <c r="A34" s="104"/>
      <c r="C34" s="108"/>
      <c r="E34" s="115"/>
      <c r="F34" s="108"/>
      <c r="G34" s="108"/>
      <c r="H34" s="108"/>
      <c r="I34" s="109"/>
      <c r="K34" s="109"/>
      <c r="M34" s="109"/>
      <c r="O34" s="111"/>
      <c r="P34" s="233"/>
      <c r="Q34" s="233"/>
      <c r="R34" s="233"/>
      <c r="S34" s="233"/>
      <c r="T34" s="233"/>
      <c r="U34" s="233"/>
      <c r="V34" s="233"/>
      <c r="W34" s="233"/>
      <c r="X34" s="113"/>
    </row>
    <row r="35" spans="1:24" s="110" customFormat="1" ht="45" customHeight="1">
      <c r="A35" s="104"/>
      <c r="C35" s="108"/>
      <c r="E35" s="115"/>
      <c r="F35" s="108"/>
      <c r="G35" s="116"/>
      <c r="H35" s="116"/>
      <c r="I35" s="117"/>
      <c r="J35" s="118"/>
      <c r="K35" s="117"/>
      <c r="L35" s="118"/>
      <c r="M35" s="117"/>
      <c r="N35" s="118"/>
      <c r="O35" s="111"/>
      <c r="P35" s="233"/>
      <c r="Q35" s="233"/>
      <c r="R35" s="233"/>
      <c r="S35" s="233"/>
      <c r="T35" s="233"/>
      <c r="U35" s="233"/>
      <c r="V35" s="233"/>
      <c r="W35" s="233"/>
      <c r="X35" s="113"/>
    </row>
    <row r="36" spans="1:24" s="110" customFormat="1" ht="33" customHeight="1">
      <c r="A36" s="104"/>
      <c r="C36" s="108"/>
      <c r="E36" s="115"/>
      <c r="F36" s="108"/>
      <c r="G36" s="116"/>
      <c r="H36" s="116"/>
      <c r="I36" s="117"/>
      <c r="J36" s="118"/>
      <c r="K36" s="117"/>
      <c r="L36" s="118"/>
      <c r="M36" s="117"/>
      <c r="N36" s="118"/>
      <c r="O36" s="111"/>
      <c r="P36" s="234" t="s">
        <v>12</v>
      </c>
      <c r="Q36" s="233"/>
      <c r="R36" s="233"/>
      <c r="S36" s="233"/>
      <c r="T36" s="233"/>
      <c r="U36" s="233"/>
      <c r="V36" s="233"/>
      <c r="W36" s="233"/>
      <c r="X36" s="113"/>
    </row>
    <row r="37" spans="1:24" s="110" customFormat="1" ht="33" customHeight="1">
      <c r="A37" s="104"/>
      <c r="C37" s="108"/>
      <c r="E37" s="115"/>
      <c r="F37" s="108"/>
      <c r="G37" s="116"/>
      <c r="H37" s="116"/>
      <c r="I37" s="117"/>
      <c r="J37" s="118"/>
      <c r="K37" s="117"/>
      <c r="L37" s="118"/>
      <c r="M37" s="117"/>
      <c r="N37" s="118"/>
      <c r="O37" s="111"/>
      <c r="P37" s="233"/>
      <c r="Q37" s="233"/>
      <c r="R37" s="233"/>
      <c r="S37" s="233"/>
      <c r="T37" s="233"/>
      <c r="U37" s="233"/>
      <c r="V37" s="233"/>
      <c r="W37" s="233"/>
      <c r="X37" s="113"/>
    </row>
    <row r="38" spans="1:24" s="110" customFormat="1" ht="33" customHeight="1">
      <c r="A38" s="104"/>
      <c r="C38" s="108"/>
      <c r="E38" s="115"/>
      <c r="F38" s="108"/>
      <c r="G38" s="116"/>
      <c r="H38" s="116"/>
      <c r="I38" s="117"/>
      <c r="J38" s="118"/>
      <c r="K38" s="117"/>
      <c r="L38" s="118"/>
      <c r="M38" s="117"/>
      <c r="N38" s="118"/>
      <c r="O38" s="111"/>
      <c r="P38" s="233"/>
      <c r="Q38" s="233"/>
      <c r="R38" s="233"/>
      <c r="S38" s="233"/>
      <c r="T38" s="233"/>
      <c r="U38" s="233"/>
      <c r="V38" s="233"/>
      <c r="W38" s="233"/>
      <c r="X38" s="113"/>
    </row>
    <row r="39" spans="1:24" s="110" customFormat="1" ht="33" customHeight="1">
      <c r="A39" s="104"/>
      <c r="C39" s="108"/>
      <c r="E39" s="115"/>
      <c r="F39" s="108"/>
      <c r="G39" s="116"/>
      <c r="H39" s="116"/>
      <c r="I39" s="117"/>
      <c r="J39" s="118"/>
      <c r="K39" s="117"/>
      <c r="L39" s="118"/>
      <c r="M39" s="117"/>
      <c r="N39" s="118"/>
      <c r="O39" s="111"/>
      <c r="P39" s="233"/>
      <c r="Q39" s="233"/>
      <c r="R39" s="233"/>
      <c r="S39" s="233"/>
      <c r="T39" s="233"/>
      <c r="U39" s="233"/>
      <c r="V39" s="233"/>
      <c r="W39" s="233"/>
      <c r="X39" s="113"/>
    </row>
    <row r="40" spans="1:24" s="110" customFormat="1" ht="33" customHeight="1">
      <c r="A40" s="104"/>
      <c r="C40" s="108"/>
      <c r="E40" s="115"/>
      <c r="F40" s="108"/>
      <c r="G40" s="116"/>
      <c r="H40" s="116"/>
      <c r="I40" s="117"/>
      <c r="J40" s="118"/>
      <c r="K40" s="117"/>
      <c r="L40" s="118"/>
      <c r="M40" s="117"/>
      <c r="N40" s="118"/>
      <c r="O40" s="111"/>
      <c r="P40" s="233"/>
      <c r="Q40" s="233"/>
      <c r="R40" s="233"/>
      <c r="S40" s="233"/>
      <c r="T40" s="233"/>
      <c r="U40" s="233"/>
      <c r="V40" s="233"/>
      <c r="W40" s="233"/>
      <c r="X40" s="113"/>
    </row>
    <row r="41" spans="16:23" ht="33" customHeight="1">
      <c r="P41" s="233"/>
      <c r="Q41" s="233"/>
      <c r="R41" s="233"/>
      <c r="S41" s="233"/>
      <c r="T41" s="233"/>
      <c r="U41" s="233"/>
      <c r="V41" s="233"/>
      <c r="W41" s="233"/>
    </row>
    <row r="42" spans="16:23" ht="33" customHeight="1">
      <c r="P42" s="233"/>
      <c r="Q42" s="233"/>
      <c r="R42" s="233"/>
      <c r="S42" s="233"/>
      <c r="T42" s="233"/>
      <c r="U42" s="233"/>
      <c r="V42" s="233"/>
      <c r="W42" s="233"/>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horizontalDpi="600" verticalDpi="600" orientation="portrait" paperSize="9" r:id="rId2"/>
  <ignoredErrors>
    <ignoredError sqref="W25 V25" unlockedFormula="1"/>
    <ignoredError sqref="O6:U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2009-09-08T03:59:16Z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