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06-08 Nov (we 45)" sheetId="1" r:id="rId1"/>
    <sheet name="06-08 Nov (Top 20)" sheetId="2" r:id="rId2"/>
  </sheets>
  <definedNames>
    <definedName name="_xlnm.Print_Area" localSheetId="0">'06-08 Nov (we 45)'!$A$1:$W$62</definedName>
  </definedNames>
  <calcPr fullCalcOnLoad="1"/>
</workbook>
</file>

<file path=xl/sharedStrings.xml><?xml version="1.0" encoding="utf-8"?>
<sst xmlns="http://schemas.openxmlformats.org/spreadsheetml/2006/main" count="246" uniqueCount="104">
  <si>
    <t>*Sorted according to Weekend Total G.B.O. - Hafta sonu toplam hasılat sütununa göre sıralanmıştır.</t>
  </si>
  <si>
    <t>Company</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</si>
  <si>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</si>
  <si>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</si>
  <si>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</si>
  <si>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</si>
  <si>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</si>
  <si>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</si>
  <si>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</si>
  <si>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</si>
  <si>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</si>
  <si>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</si>
  <si>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</si>
  <si>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</si>
  <si>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</si>
  <si>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</si>
  <si>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</si>
  <si>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</si>
  <si>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</si>
  <si>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</si>
  <si>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</si>
  <si>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</si>
  <si>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</si>
  <si>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</si>
  <si>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</si>
  <si>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</si>
  <si>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</si>
  <si>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WALT DISNEY</t>
  </si>
  <si>
    <t>SPRI</t>
  </si>
  <si>
    <t>BIR FILM</t>
  </si>
  <si>
    <t>ICE AGE 3: DAWN OF THE DINOSAURS</t>
  </si>
  <si>
    <t>MEDYAVIZYON</t>
  </si>
  <si>
    <t>R FILM</t>
  </si>
  <si>
    <t>LA VERITABLE HISTOIRE DU CHAT BOTTE</t>
  </si>
  <si>
    <t>ALIENS IN THE ATTIC</t>
  </si>
  <si>
    <t>FOCUS FEATURES</t>
  </si>
  <si>
    <t>SİZİ SEVİYORUM</t>
  </si>
  <si>
    <t>MIA YAPIM</t>
  </si>
  <si>
    <t>SURROGATES</t>
  </si>
  <si>
    <t>UGLY TRUTH</t>
  </si>
  <si>
    <t>PASHA</t>
  </si>
  <si>
    <t>CINEFILM</t>
  </si>
  <si>
    <t>MOST PRODUCTION</t>
  </si>
  <si>
    <t>KARANLIKTAKİLER</t>
  </si>
  <si>
    <t>GAMER</t>
  </si>
  <si>
    <t>PINEMA</t>
  </si>
  <si>
    <t>D PRODUCTIONS</t>
  </si>
  <si>
    <t>KAMPÜSTE ÇIPLAK AYAKLAR</t>
  </si>
  <si>
    <t>DUKA FILM</t>
  </si>
  <si>
    <t>TIME TRAVELLER'S WIFE</t>
  </si>
  <si>
    <t>(500) DAYS OF SUMMER</t>
  </si>
  <si>
    <t>HOKUSFOKUS</t>
  </si>
  <si>
    <t>MAZİ YARASI</t>
  </si>
  <si>
    <t>NEFES: VATAN SAĞOLSUN</t>
  </si>
  <si>
    <t>FIDA FILM-CREAVIDI</t>
  </si>
  <si>
    <t>UP</t>
  </si>
  <si>
    <t>FIDA FILM</t>
  </si>
  <si>
    <t>DRAG ME TO HELL</t>
  </si>
  <si>
    <t>BIR FILM-TIGLON</t>
  </si>
  <si>
    <t>COCO CHANEL &amp; IGOR STRAVINSKY</t>
  </si>
  <si>
    <t>CHILDREN OF GLORY</t>
  </si>
  <si>
    <t>TIGLON-DADA FILM</t>
  </si>
  <si>
    <t>PERISAN FILM</t>
  </si>
  <si>
    <t>OCEAN WORLD 3D</t>
  </si>
  <si>
    <t>TOTALLY SPIES</t>
  </si>
  <si>
    <t>TMC</t>
  </si>
  <si>
    <t>JENNIFER'S BODY</t>
  </si>
  <si>
    <t>FAME</t>
  </si>
  <si>
    <t>MELEKLER VE KUMARBAZLAR</t>
  </si>
  <si>
    <t>KOLPAÇİNO</t>
  </si>
  <si>
    <t>OZEN</t>
  </si>
  <si>
    <t>IYI SEYIRLER FILM</t>
  </si>
  <si>
    <t>KONAK</t>
  </si>
  <si>
    <t>OYKU YAPIM</t>
  </si>
  <si>
    <t>HAYALET FILM</t>
  </si>
  <si>
    <t>COLD PREY 2</t>
  </si>
  <si>
    <t>BLOOD, THE LAST VAMPIRE</t>
  </si>
  <si>
    <t>KANIMDAKI BARUT</t>
  </si>
  <si>
    <t xml:space="preserve">TIM'S-SUGARWORKZ </t>
  </si>
  <si>
    <t>DISTRICT 9</t>
  </si>
  <si>
    <t>COCO AVANT CHANEL</t>
  </si>
  <si>
    <t>CHANTIER</t>
  </si>
  <si>
    <t>FILMS DISTRIBUTION</t>
  </si>
  <si>
    <t>KISKANMAK</t>
  </si>
  <si>
    <t>YERLI FILM</t>
  </si>
  <si>
    <t>MEZUNİYET</t>
  </si>
  <si>
    <t>ISTANBUL PRODUCTIONS</t>
  </si>
  <si>
    <t>UMUT SANAT</t>
  </si>
  <si>
    <t>İNCİR ÇEKİRDEĞİ</t>
  </si>
  <si>
    <t>CICEK FILM</t>
  </si>
  <si>
    <t>SPOT FILM</t>
  </si>
  <si>
    <t>WARNER BROS.</t>
  </si>
  <si>
    <t>EDEN LAKE</t>
  </si>
  <si>
    <t>PATHE</t>
  </si>
  <si>
    <t>ELYAPIM FILM</t>
  </si>
  <si>
    <t>KPPROKO FİLM</t>
  </si>
  <si>
    <t>HARRY POTTER 6: HALF-BLOOD PRINCE</t>
  </si>
  <si>
    <t>THIS IS IT</t>
  </si>
  <si>
    <t>KANAL-İ-ZASYON</t>
  </si>
  <si>
    <t>AŞK GELİYORUM DEMEZ</t>
  </si>
  <si>
    <t>İKİ DİL BİR BAVUL</t>
  </si>
  <si>
    <t>UZAK İHTİMAL</t>
  </si>
  <si>
    <t>DREAD</t>
  </si>
  <si>
    <t>OZEN-UMUT</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</si>
</sst>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80">
    <font>
      <sz val="10"/>
      <name val="Arial"/>
      <family val="0"/>
    </font>
    <font>
      <sz val="8"/>
      <name val="Arial"/>
      <family val="2"/>
    </font>
    <font>
      <u val="single"/>
      <sz val="10"/>
      <color indexed="12"/>
      <name val="Arial"/>
      <family val="0"/>
    </font>
    <font>
      <u val="single"/>
      <sz val="10"/>
      <color indexed="36"/>
      <name val="Arial"/>
      <family val="0"/>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14"/>
      <color indexed="9"/>
      <name val="Impact"/>
      <family val="2"/>
    </font>
    <font>
      <sz val="20"/>
      <color indexed="40"/>
      <name val="GoudyLight"/>
      <family val="0"/>
    </font>
    <font>
      <sz val="10"/>
      <color indexed="40"/>
      <name val="Arial"/>
      <family val="0"/>
    </font>
    <font>
      <sz val="16"/>
      <color indexed="40"/>
      <name val="GoudyLight"/>
      <family val="0"/>
    </font>
    <font>
      <b/>
      <sz val="11"/>
      <color indexed="9"/>
      <name val="Century Gothic"/>
      <family val="2"/>
    </font>
    <font>
      <sz val="9"/>
      <color indexed="9"/>
      <name val="Trebuchet MS"/>
      <family val="2"/>
    </font>
    <font>
      <b/>
      <sz val="10"/>
      <name val="Trebuchet MS"/>
      <family val="2"/>
    </font>
    <font>
      <sz val="10"/>
      <color indexed="12"/>
      <name val="Trebuchet MS"/>
      <family val="2"/>
    </font>
    <font>
      <b/>
      <sz val="10"/>
      <color indexed="12"/>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hair"/>
      <right>
        <color indexed="63"/>
      </right>
      <top style="hair"/>
      <bottom style="medium"/>
    </border>
    <border>
      <left style="medium"/>
      <right style="hair"/>
      <top style="hair"/>
      <bottom style="hair"/>
    </border>
    <border>
      <left style="hair"/>
      <right style="medium"/>
      <top style="hair"/>
      <bottom style="hair"/>
    </border>
    <border>
      <left style="hair"/>
      <right style="hair"/>
      <top style="hair"/>
      <bottom style="medium"/>
    </border>
    <border>
      <left>
        <color indexed="63"/>
      </left>
      <right style="hair"/>
      <top style="hair"/>
      <bottom style="hair"/>
    </border>
    <border>
      <left style="medium"/>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color indexed="63"/>
      </top>
      <bottom style="hair"/>
    </border>
    <border>
      <left style="hair"/>
      <right style="medium"/>
      <top>
        <color indexed="63"/>
      </top>
      <bottom style="hair"/>
    </border>
    <border>
      <left style="medium"/>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171" fontId="0" fillId="0" borderId="0" applyFont="0" applyFill="0" applyBorder="0" applyAlignment="0" applyProtection="0"/>
    <xf numFmtId="0" fontId="66" fillId="27" borderId="1" applyNumberFormat="0" applyAlignment="0" applyProtection="0"/>
    <xf numFmtId="0" fontId="6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264">
    <xf numFmtId="0" fontId="0" fillId="0" borderId="0" xfId="0" applyAlignment="1">
      <alignment/>
    </xf>
    <xf numFmtId="0" fontId="22" fillId="33" borderId="10" xfId="0" applyFont="1" applyFill="1" applyBorder="1" applyAlignment="1" applyProtection="1">
      <alignment horizontal="center" vertical="center"/>
      <protection/>
    </xf>
    <xf numFmtId="0" fontId="20" fillId="0" borderId="11" xfId="0" applyFont="1" applyFill="1" applyBorder="1" applyAlignment="1" applyProtection="1">
      <alignment horizontal="right" vertical="center"/>
      <protection/>
    </xf>
    <xf numFmtId="3" fontId="23" fillId="33" borderId="12" xfId="0" applyNumberFormat="1" applyFont="1" applyFill="1" applyBorder="1" applyAlignment="1" applyProtection="1">
      <alignment horizontal="center" vertical="center"/>
      <protection/>
    </xf>
    <xf numFmtId="0" fontId="23" fillId="33" borderId="12" xfId="0" applyFont="1" applyFill="1" applyBorder="1" applyAlignment="1" applyProtection="1">
      <alignment horizontal="center" vertical="center"/>
      <protection/>
    </xf>
    <xf numFmtId="193" fontId="23" fillId="33" borderId="12" xfId="0" applyNumberFormat="1" applyFont="1" applyFill="1" applyBorder="1" applyAlignment="1" applyProtection="1">
      <alignment horizontal="center" vertical="center"/>
      <protection/>
    </xf>
    <xf numFmtId="192" fontId="23" fillId="33" borderId="12" xfId="60" applyNumberFormat="1" applyFont="1" applyFill="1" applyBorder="1" applyAlignment="1" applyProtection="1">
      <alignment horizontal="center" vertical="center"/>
      <protection/>
    </xf>
    <xf numFmtId="1" fontId="20" fillId="0" borderId="10" xfId="0" applyNumberFormat="1" applyFont="1" applyFill="1" applyBorder="1" applyAlignment="1" applyProtection="1">
      <alignment horizontal="right" vertical="center"/>
      <protection/>
    </xf>
    <xf numFmtId="171" fontId="5" fillId="0" borderId="10" xfId="43" applyFont="1" applyFill="1" applyBorder="1" applyAlignment="1" applyProtection="1">
      <alignment horizontal="left" vertical="center"/>
      <protection/>
    </xf>
    <xf numFmtId="190" fontId="5"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191" fontId="19" fillId="0" borderId="10" xfId="0" applyNumberFormat="1" applyFont="1" applyFill="1" applyBorder="1" applyAlignment="1" applyProtection="1">
      <alignment horizontal="right" vertical="center"/>
      <protection/>
    </xf>
    <xf numFmtId="191" fontId="5" fillId="0" borderId="10" xfId="0" applyNumberFormat="1" applyFont="1" applyFill="1" applyBorder="1" applyAlignment="1" applyProtection="1">
      <alignment horizontal="right" vertical="center"/>
      <protection/>
    </xf>
    <xf numFmtId="191" fontId="18" fillId="0" borderId="10"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xf>
    <xf numFmtId="0" fontId="21" fillId="0" borderId="10" xfId="0" applyFont="1" applyFill="1" applyBorder="1" applyAlignment="1" applyProtection="1">
      <alignment horizontal="right" vertical="center"/>
      <protection/>
    </xf>
    <xf numFmtId="0" fontId="15" fillId="0" borderId="10" xfId="0" applyFont="1" applyFill="1" applyBorder="1" applyAlignment="1" applyProtection="1">
      <alignment horizontal="left" vertical="center"/>
      <protection/>
    </xf>
    <xf numFmtId="190" fontId="15" fillId="0" borderId="10" xfId="0" applyNumberFormat="1"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0" xfId="0"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193" fontId="13" fillId="0" borderId="10" xfId="0" applyNumberFormat="1" applyFont="1" applyFill="1" applyBorder="1" applyAlignment="1" applyProtection="1">
      <alignment vertical="center"/>
      <protection/>
    </xf>
    <xf numFmtId="191" fontId="13" fillId="0" borderId="10" xfId="0" applyNumberFormat="1" applyFont="1" applyFill="1" applyBorder="1" applyAlignment="1" applyProtection="1">
      <alignment horizontal="right" vertical="center"/>
      <protection/>
    </xf>
    <xf numFmtId="192" fontId="13" fillId="0" borderId="10" xfId="60" applyNumberFormat="1"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20" fillId="0" borderId="10" xfId="0"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190"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193" fontId="8" fillId="0" borderId="10" xfId="0" applyNumberFormat="1"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191" fontId="8" fillId="0" borderId="10" xfId="0" applyNumberFormat="1" applyFont="1" applyFill="1" applyBorder="1" applyAlignment="1" applyProtection="1">
      <alignment horizontal="right" vertical="center"/>
      <protection locked="0"/>
    </xf>
    <xf numFmtId="0" fontId="2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0" fillId="0" borderId="13" xfId="0" applyFont="1" applyFill="1" applyBorder="1" applyAlignment="1" applyProtection="1">
      <alignment horizontal="right" vertical="center"/>
      <protection/>
    </xf>
    <xf numFmtId="193" fontId="17" fillId="0" borderId="14"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192" fontId="5" fillId="0" borderId="10" xfId="0" applyNumberFormat="1" applyFont="1" applyFill="1" applyBorder="1" applyAlignment="1" applyProtection="1">
      <alignment vertical="center"/>
      <protection locked="0"/>
    </xf>
    <xf numFmtId="192" fontId="17" fillId="0" borderId="14" xfId="0" applyNumberFormat="1" applyFont="1" applyFill="1" applyBorder="1" applyAlignment="1" applyProtection="1">
      <alignment horizontal="center" vertical="center" wrapText="1"/>
      <protection/>
    </xf>
    <xf numFmtId="192" fontId="8" fillId="0" borderId="10" xfId="0" applyNumberFormat="1" applyFont="1" applyFill="1" applyBorder="1" applyAlignment="1" applyProtection="1">
      <alignment vertical="center"/>
      <protection locked="0"/>
    </xf>
    <xf numFmtId="0" fontId="20" fillId="0" borderId="16" xfId="0"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xf>
    <xf numFmtId="171" fontId="5" fillId="0" borderId="0" xfId="43" applyFont="1" applyFill="1" applyBorder="1" applyAlignment="1" applyProtection="1">
      <alignment vertical="center"/>
      <protection/>
    </xf>
    <xf numFmtId="190"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191" fontId="19"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xf>
    <xf numFmtId="188"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vertical="center"/>
      <protection/>
    </xf>
    <xf numFmtId="191" fontId="18"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0" fillId="0" borderId="17"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191" fontId="17" fillId="0" borderId="19" xfId="0" applyNumberFormat="1" applyFont="1" applyBorder="1" applyAlignment="1" applyProtection="1">
      <alignment horizontal="center" wrapText="1"/>
      <protection/>
    </xf>
    <xf numFmtId="188" fontId="17" fillId="0" borderId="19" xfId="0" applyNumberFormat="1" applyFont="1" applyBorder="1" applyAlignment="1" applyProtection="1">
      <alignment horizontal="center" wrapText="1"/>
      <protection/>
    </xf>
    <xf numFmtId="191" fontId="17" fillId="0" borderId="19" xfId="0" applyNumberFormat="1" applyFont="1" applyFill="1" applyBorder="1" applyAlignment="1" applyProtection="1">
      <alignment horizontal="center" wrapText="1"/>
      <protection/>
    </xf>
    <xf numFmtId="188" fontId="17" fillId="0" borderId="19" xfId="0" applyNumberFormat="1" applyFont="1" applyFill="1" applyBorder="1" applyAlignment="1" applyProtection="1">
      <alignment horizontal="center" wrapText="1"/>
      <protection/>
    </xf>
    <xf numFmtId="193" fontId="17" fillId="0" borderId="19" xfId="0" applyNumberFormat="1" applyFont="1" applyFill="1" applyBorder="1" applyAlignment="1" applyProtection="1">
      <alignment horizontal="center" wrapText="1"/>
      <protection/>
    </xf>
    <xf numFmtId="0" fontId="17" fillId="0" borderId="19" xfId="0" applyFont="1" applyBorder="1" applyAlignment="1" applyProtection="1">
      <alignment horizontal="center" wrapText="1"/>
      <protection/>
    </xf>
    <xf numFmtId="193" fontId="17" fillId="0" borderId="20" xfId="0" applyNumberFormat="1" applyFont="1" applyFill="1" applyBorder="1" applyAlignment="1" applyProtection="1">
      <alignment horizont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20" fillId="0" borderId="21" xfId="0" applyFont="1" applyFill="1" applyBorder="1" applyAlignment="1" applyProtection="1">
      <alignment horizontal="right"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85" fontId="22" fillId="33" borderId="12" xfId="0" applyNumberFormat="1" applyFont="1" applyFill="1" applyBorder="1" applyAlignment="1" applyProtection="1">
      <alignment horizontal="center" vertical="center"/>
      <protection/>
    </xf>
    <xf numFmtId="188" fontId="22" fillId="33" borderId="12" xfId="0" applyNumberFormat="1"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60" applyNumberFormat="1"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1" fillId="0" borderId="0" xfId="0" applyFont="1" applyFill="1" applyBorder="1" applyAlignment="1" applyProtection="1">
      <alignment horizontal="right" vertical="center"/>
      <protection/>
    </xf>
    <xf numFmtId="0" fontId="15" fillId="0" borderId="0" xfId="0" applyFont="1" applyFill="1" applyBorder="1" applyAlignment="1" applyProtection="1">
      <alignment vertical="center"/>
      <protection/>
    </xf>
    <xf numFmtId="3"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20" fillId="0" borderId="0" xfId="0" applyFont="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8" fillId="0" borderId="0" xfId="0" applyFont="1" applyBorder="1" applyAlignment="1" applyProtection="1">
      <alignment horizontal="center" vertical="center"/>
      <protection locked="0"/>
    </xf>
    <xf numFmtId="185" fontId="8"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185" fontId="11" fillId="0" borderId="0" xfId="0" applyNumberFormat="1" applyFont="1" applyFill="1" applyBorder="1" applyAlignment="1" applyProtection="1">
      <alignment vertical="center"/>
      <protection locked="0"/>
    </xf>
    <xf numFmtId="193" fontId="8"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12" fillId="0" borderId="0" xfId="0" applyFont="1" applyFill="1" applyBorder="1" applyAlignment="1">
      <alignment horizontal="center" vertical="center"/>
    </xf>
    <xf numFmtId="0" fontId="8" fillId="0" borderId="0"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185"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185" fontId="11" fillId="0" borderId="0" xfId="0" applyNumberFormat="1" applyFont="1" applyFill="1" applyAlignment="1" applyProtection="1">
      <alignment vertical="center"/>
      <protection locked="0"/>
    </xf>
    <xf numFmtId="0" fontId="6" fillId="0" borderId="0" xfId="0" applyFont="1" applyAlignment="1" applyProtection="1">
      <alignment vertical="center"/>
      <protection locked="0"/>
    </xf>
    <xf numFmtId="193" fontId="8" fillId="0" borderId="0" xfId="0" applyNumberFormat="1" applyFont="1" applyAlignment="1" applyProtection="1">
      <alignment vertical="center"/>
      <protection locked="0"/>
    </xf>
    <xf numFmtId="185" fontId="8" fillId="0" borderId="0" xfId="0" applyNumberFormat="1" applyFont="1" applyAlignment="1" applyProtection="1">
      <alignment horizontal="right" vertical="center"/>
      <protection locked="0"/>
    </xf>
    <xf numFmtId="188" fontId="8" fillId="0" borderId="0" xfId="0" applyNumberFormat="1" applyFont="1" applyAlignment="1" applyProtection="1">
      <alignment vertical="center"/>
      <protection locked="0"/>
    </xf>
    <xf numFmtId="191" fontId="23" fillId="33" borderId="12" xfId="0" applyNumberFormat="1" applyFont="1" applyFill="1" applyBorder="1" applyAlignment="1" applyProtection="1">
      <alignment horizontal="right" vertical="center"/>
      <protection/>
    </xf>
    <xf numFmtId="191" fontId="22" fillId="33" borderId="12" xfId="0" applyNumberFormat="1" applyFont="1" applyFill="1" applyBorder="1" applyAlignment="1" applyProtection="1">
      <alignment horizontal="right" vertical="center"/>
      <protection/>
    </xf>
    <xf numFmtId="191" fontId="11" fillId="0" borderId="10" xfId="0" applyNumberFormat="1" applyFont="1" applyFill="1" applyBorder="1" applyAlignment="1" applyProtection="1">
      <alignment horizontal="right" vertical="center"/>
      <protection locked="0"/>
    </xf>
    <xf numFmtId="191" fontId="5" fillId="0" borderId="10" xfId="0" applyNumberFormat="1" applyFont="1" applyFill="1" applyBorder="1" applyAlignment="1" applyProtection="1">
      <alignment horizontal="right" vertical="center"/>
      <protection locked="0"/>
    </xf>
    <xf numFmtId="196" fontId="10" fillId="0" borderId="10" xfId="0" applyNumberFormat="1" applyFont="1" applyFill="1" applyBorder="1" applyAlignment="1" applyProtection="1">
      <alignment horizontal="right" vertical="center"/>
      <protection/>
    </xf>
    <xf numFmtId="196" fontId="23" fillId="33" borderId="12" xfId="0" applyNumberFormat="1" applyFont="1" applyFill="1" applyBorder="1" applyAlignment="1" applyProtection="1">
      <alignment horizontal="right" vertical="center"/>
      <protection/>
    </xf>
    <xf numFmtId="196" fontId="13" fillId="0" borderId="10" xfId="0" applyNumberFormat="1" applyFont="1" applyFill="1" applyBorder="1" applyAlignment="1" applyProtection="1">
      <alignment horizontal="right" vertical="center"/>
      <protection/>
    </xf>
    <xf numFmtId="196" fontId="8"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xf>
    <xf numFmtId="196" fontId="18" fillId="0" borderId="10"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22" fillId="33" borderId="12" xfId="0" applyNumberFormat="1" applyFont="1" applyFill="1" applyBorder="1" applyAlignment="1" applyProtection="1">
      <alignment horizontal="right" vertical="center"/>
      <protection/>
    </xf>
    <xf numFmtId="196" fontId="11"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locked="0"/>
    </xf>
    <xf numFmtId="191" fontId="17" fillId="0" borderId="14" xfId="0" applyNumberFormat="1" applyFont="1" applyFill="1" applyBorder="1" applyAlignment="1" applyProtection="1">
      <alignment horizontal="center" vertical="center" wrapText="1"/>
      <protection/>
    </xf>
    <xf numFmtId="196" fontId="17" fillId="0" borderId="14" xfId="0" applyNumberFormat="1" applyFont="1" applyFill="1" applyBorder="1" applyAlignment="1" applyProtection="1">
      <alignment horizontal="center" vertical="center" wrapText="1"/>
      <protection/>
    </xf>
    <xf numFmtId="0" fontId="20" fillId="0" borderId="22" xfId="0" applyFont="1" applyFill="1" applyBorder="1" applyAlignment="1" applyProtection="1">
      <alignment horizontal="right" vertical="center"/>
      <protection/>
    </xf>
    <xf numFmtId="192" fontId="24" fillId="0" borderId="10" xfId="60" applyNumberFormat="1" applyFont="1" applyFill="1" applyBorder="1" applyAlignment="1" applyProtection="1">
      <alignment horizontal="right" vertical="center"/>
      <protection/>
    </xf>
    <xf numFmtId="0" fontId="24" fillId="0" borderId="10" xfId="0" applyNumberFormat="1" applyFont="1" applyFill="1" applyBorder="1" applyAlignment="1" applyProtection="1">
      <alignment vertical="center"/>
      <protection locked="0"/>
    </xf>
    <xf numFmtId="0" fontId="24" fillId="0" borderId="10" xfId="0" applyNumberFormat="1" applyFont="1" applyFill="1" applyBorder="1" applyAlignment="1" applyProtection="1">
      <alignment horizontal="center" vertical="center"/>
      <protection locked="0"/>
    </xf>
    <xf numFmtId="4" fontId="24" fillId="0" borderId="10" xfId="43" applyNumberFormat="1" applyFont="1" applyFill="1" applyBorder="1" applyAlignment="1" applyProtection="1">
      <alignment horizontal="right" vertical="center"/>
      <protection locked="0"/>
    </xf>
    <xf numFmtId="3" fontId="24" fillId="0" borderId="10" xfId="43" applyNumberFormat="1" applyFont="1" applyFill="1" applyBorder="1" applyAlignment="1" applyProtection="1">
      <alignment horizontal="right" vertical="center"/>
      <protection locked="0"/>
    </xf>
    <xf numFmtId="3" fontId="24" fillId="0" borderId="10" xfId="60" applyNumberFormat="1" applyFont="1" applyFill="1" applyBorder="1" applyAlignment="1" applyProtection="1">
      <alignment horizontal="right" vertical="center"/>
      <protection/>
    </xf>
    <xf numFmtId="2" fontId="24" fillId="0" borderId="10" xfId="60" applyNumberFormat="1" applyFont="1" applyFill="1" applyBorder="1" applyAlignment="1" applyProtection="1">
      <alignment horizontal="right" vertical="center"/>
      <protection/>
    </xf>
    <xf numFmtId="4" fontId="24" fillId="0" borderId="10" xfId="43" applyNumberFormat="1" applyFont="1" applyFill="1" applyBorder="1" applyAlignment="1" applyProtection="1">
      <alignment horizontal="right" vertical="center"/>
      <protection/>
    </xf>
    <xf numFmtId="0" fontId="24" fillId="0" borderId="23" xfId="0" applyNumberFormat="1" applyFont="1" applyFill="1" applyBorder="1" applyAlignment="1" applyProtection="1">
      <alignment horizontal="left" vertical="center"/>
      <protection locked="0"/>
    </xf>
    <xf numFmtId="2" fontId="24" fillId="0" borderId="24" xfId="60" applyNumberFormat="1" applyFont="1" applyFill="1" applyBorder="1" applyAlignment="1" applyProtection="1">
      <alignment horizontal="right" vertical="center"/>
      <protection/>
    </xf>
    <xf numFmtId="192" fontId="24" fillId="0" borderId="25" xfId="60" applyNumberFormat="1" applyFont="1" applyFill="1" applyBorder="1" applyAlignment="1" applyProtection="1">
      <alignment horizontal="right" vertical="center"/>
      <protection/>
    </xf>
    <xf numFmtId="0" fontId="25"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29" fillId="0" borderId="26" xfId="0" applyFont="1" applyFill="1" applyBorder="1" applyAlignment="1" applyProtection="1">
      <alignment horizontal="center" vertical="center"/>
      <protection/>
    </xf>
    <xf numFmtId="0" fontId="23" fillId="0" borderId="26" xfId="0" applyNumberFormat="1" applyFont="1" applyFill="1" applyBorder="1" applyAlignment="1" applyProtection="1">
      <alignment horizontal="left" vertical="center"/>
      <protection locked="0"/>
    </xf>
    <xf numFmtId="0" fontId="30" fillId="0" borderId="10" xfId="0" applyFont="1" applyFill="1" applyBorder="1" applyAlignment="1" applyProtection="1">
      <alignment vertical="center"/>
      <protection locked="0"/>
    </xf>
    <xf numFmtId="0" fontId="24" fillId="0" borderId="27" xfId="0" applyNumberFormat="1" applyFont="1" applyFill="1" applyBorder="1" applyAlignment="1" applyProtection="1">
      <alignment horizontal="left" vertical="center"/>
      <protection locked="0"/>
    </xf>
    <xf numFmtId="0" fontId="24" fillId="0" borderId="25" xfId="0" applyNumberFormat="1" applyFont="1" applyFill="1" applyBorder="1" applyAlignment="1" applyProtection="1">
      <alignment vertical="center"/>
      <protection locked="0"/>
    </xf>
    <xf numFmtId="0" fontId="24" fillId="0" borderId="25" xfId="0" applyNumberFormat="1" applyFont="1" applyFill="1" applyBorder="1" applyAlignment="1" applyProtection="1">
      <alignment horizontal="center" vertical="center"/>
      <protection locked="0"/>
    </xf>
    <xf numFmtId="4" fontId="24" fillId="0" borderId="25" xfId="43" applyNumberFormat="1" applyFont="1" applyFill="1" applyBorder="1" applyAlignment="1" applyProtection="1">
      <alignment horizontal="right" vertical="center"/>
      <protection locked="0"/>
    </xf>
    <xf numFmtId="3" fontId="24" fillId="0" borderId="25" xfId="43" applyNumberFormat="1" applyFont="1" applyFill="1" applyBorder="1" applyAlignment="1" applyProtection="1">
      <alignment horizontal="right" vertical="center"/>
      <protection locked="0"/>
    </xf>
    <xf numFmtId="2" fontId="24" fillId="0" borderId="28" xfId="60" applyNumberFormat="1" applyFont="1" applyFill="1" applyBorder="1" applyAlignment="1" applyProtection="1">
      <alignment horizontal="right" vertical="center"/>
      <protection/>
    </xf>
    <xf numFmtId="0" fontId="24" fillId="0" borderId="29" xfId="0" applyNumberFormat="1" applyFont="1" applyFill="1" applyBorder="1" applyAlignment="1" applyProtection="1">
      <alignment horizontal="left" vertical="center"/>
      <protection locked="0"/>
    </xf>
    <xf numFmtId="0" fontId="24" fillId="0" borderId="30" xfId="0" applyNumberFormat="1" applyFont="1" applyFill="1" applyBorder="1" applyAlignment="1" applyProtection="1">
      <alignment vertical="center"/>
      <protection locked="0"/>
    </xf>
    <xf numFmtId="0" fontId="24" fillId="0" borderId="30" xfId="0" applyNumberFormat="1" applyFont="1" applyFill="1" applyBorder="1" applyAlignment="1" applyProtection="1">
      <alignment horizontal="center" vertical="center"/>
      <protection locked="0"/>
    </xf>
    <xf numFmtId="4" fontId="24" fillId="0" borderId="30" xfId="43" applyNumberFormat="1" applyFont="1" applyFill="1" applyBorder="1" applyAlignment="1" applyProtection="1">
      <alignment horizontal="right" vertical="center"/>
      <protection locked="0"/>
    </xf>
    <xf numFmtId="3" fontId="24" fillId="0" borderId="30" xfId="43" applyNumberFormat="1" applyFont="1" applyFill="1" applyBorder="1" applyAlignment="1" applyProtection="1">
      <alignment horizontal="right" vertical="center"/>
      <protection locked="0"/>
    </xf>
    <xf numFmtId="3" fontId="24" fillId="0" borderId="30" xfId="60" applyNumberFormat="1" applyFont="1" applyFill="1" applyBorder="1" applyAlignment="1" applyProtection="1">
      <alignment horizontal="right" vertical="center"/>
      <protection/>
    </xf>
    <xf numFmtId="2" fontId="24" fillId="0" borderId="30" xfId="60" applyNumberFormat="1" applyFont="1" applyFill="1" applyBorder="1" applyAlignment="1" applyProtection="1">
      <alignment horizontal="right" vertical="center"/>
      <protection/>
    </xf>
    <xf numFmtId="192" fontId="24" fillId="0" borderId="30" xfId="60" applyNumberFormat="1" applyFont="1" applyFill="1" applyBorder="1" applyAlignment="1" applyProtection="1">
      <alignment horizontal="right" vertical="center"/>
      <protection/>
    </xf>
    <xf numFmtId="4" fontId="24" fillId="0" borderId="30" xfId="43" applyNumberFormat="1" applyFont="1" applyFill="1" applyBorder="1" applyAlignment="1" applyProtection="1">
      <alignment horizontal="right" vertical="center"/>
      <protection/>
    </xf>
    <xf numFmtId="2" fontId="24" fillId="0" borderId="31" xfId="60" applyNumberFormat="1" applyFont="1" applyFill="1" applyBorder="1" applyAlignment="1" applyProtection="1">
      <alignment horizontal="right" vertical="center"/>
      <protection/>
    </xf>
    <xf numFmtId="190" fontId="24" fillId="0" borderId="10" xfId="0" applyNumberFormat="1" applyFont="1" applyFill="1" applyBorder="1" applyAlignment="1" applyProtection="1">
      <alignment horizontal="center" vertical="center"/>
      <protection locked="0"/>
    </xf>
    <xf numFmtId="190" fontId="24" fillId="0" borderId="30" xfId="0" applyNumberFormat="1" applyFont="1" applyFill="1" applyBorder="1" applyAlignment="1" applyProtection="1">
      <alignment horizontal="center" vertical="center"/>
      <protection locked="0"/>
    </xf>
    <xf numFmtId="190" fontId="24" fillId="0" borderId="25" xfId="0" applyNumberFormat="1" applyFont="1" applyFill="1" applyBorder="1" applyAlignment="1" applyProtection="1">
      <alignment horizontal="center" vertical="center"/>
      <protection locked="0"/>
    </xf>
    <xf numFmtId="4" fontId="24" fillId="0" borderId="25" xfId="43" applyNumberFormat="1" applyFont="1" applyFill="1" applyBorder="1" applyAlignment="1" applyProtection="1">
      <alignment horizontal="right" vertical="center"/>
      <protection/>
    </xf>
    <xf numFmtId="3" fontId="24" fillId="0" borderId="25" xfId="60" applyNumberFormat="1" applyFont="1" applyFill="1" applyBorder="1" applyAlignment="1" applyProtection="1">
      <alignment horizontal="right" vertical="center"/>
      <protection/>
    </xf>
    <xf numFmtId="2" fontId="24" fillId="0" borderId="25" xfId="60" applyNumberFormat="1" applyFont="1" applyFill="1" applyBorder="1" applyAlignment="1" applyProtection="1">
      <alignment horizontal="right" vertical="center"/>
      <protection/>
    </xf>
    <xf numFmtId="4" fontId="31" fillId="0" borderId="30" xfId="43" applyNumberFormat="1" applyFont="1" applyFill="1" applyBorder="1" applyAlignment="1" applyProtection="1">
      <alignment horizontal="right" vertical="center"/>
      <protection/>
    </xf>
    <xf numFmtId="3" fontId="31" fillId="0" borderId="30" xfId="43" applyNumberFormat="1" applyFont="1" applyFill="1" applyBorder="1" applyAlignment="1" applyProtection="1">
      <alignment horizontal="right" vertical="center"/>
      <protection/>
    </xf>
    <xf numFmtId="4" fontId="31" fillId="0" borderId="10" xfId="43" applyNumberFormat="1" applyFont="1" applyFill="1" applyBorder="1" applyAlignment="1" applyProtection="1">
      <alignment horizontal="right" vertical="center"/>
      <protection/>
    </xf>
    <xf numFmtId="3" fontId="31" fillId="0" borderId="10" xfId="43" applyNumberFormat="1" applyFont="1" applyFill="1" applyBorder="1" applyAlignment="1" applyProtection="1">
      <alignment horizontal="right" vertical="center"/>
      <protection/>
    </xf>
    <xf numFmtId="4" fontId="31" fillId="0" borderId="25" xfId="43" applyNumberFormat="1" applyFont="1" applyFill="1" applyBorder="1" applyAlignment="1" applyProtection="1">
      <alignment horizontal="right" vertical="center"/>
      <protection/>
    </xf>
    <xf numFmtId="3" fontId="31" fillId="0" borderId="25" xfId="43" applyNumberFormat="1" applyFont="1" applyFill="1" applyBorder="1" applyAlignment="1" applyProtection="1">
      <alignment horizontal="right" vertical="center"/>
      <protection/>
    </xf>
    <xf numFmtId="0" fontId="32" fillId="0" borderId="27" xfId="0" applyNumberFormat="1" applyFont="1" applyFill="1" applyBorder="1" applyAlignment="1" applyProtection="1">
      <alignment horizontal="left" vertical="center"/>
      <protection locked="0"/>
    </xf>
    <xf numFmtId="190" fontId="32" fillId="0" borderId="25" xfId="0" applyNumberFormat="1" applyFont="1" applyFill="1" applyBorder="1" applyAlignment="1" applyProtection="1">
      <alignment horizontal="center" vertical="center"/>
      <protection locked="0"/>
    </xf>
    <xf numFmtId="0" fontId="32" fillId="0" borderId="25" xfId="0" applyNumberFormat="1" applyFont="1" applyFill="1" applyBorder="1" applyAlignment="1" applyProtection="1">
      <alignment vertical="center"/>
      <protection locked="0"/>
    </xf>
    <xf numFmtId="0" fontId="32" fillId="0" borderId="25" xfId="0" applyNumberFormat="1" applyFont="1" applyFill="1" applyBorder="1" applyAlignment="1" applyProtection="1">
      <alignment horizontal="center" vertical="center"/>
      <protection locked="0"/>
    </xf>
    <xf numFmtId="4" fontId="32" fillId="0" borderId="25" xfId="43" applyNumberFormat="1" applyFont="1" applyFill="1" applyBorder="1" applyAlignment="1" applyProtection="1">
      <alignment horizontal="right" vertical="center"/>
      <protection locked="0"/>
    </xf>
    <xf numFmtId="3" fontId="32" fillId="0" borderId="25" xfId="43" applyNumberFormat="1" applyFont="1" applyFill="1" applyBorder="1" applyAlignment="1" applyProtection="1">
      <alignment horizontal="right" vertical="center"/>
      <protection locked="0"/>
    </xf>
    <xf numFmtId="4" fontId="33" fillId="0" borderId="25" xfId="43" applyNumberFormat="1" applyFont="1" applyFill="1" applyBorder="1" applyAlignment="1" applyProtection="1">
      <alignment horizontal="right" vertical="center"/>
      <protection/>
    </xf>
    <xf numFmtId="3" fontId="33" fillId="0" borderId="25" xfId="43" applyNumberFormat="1" applyFont="1" applyFill="1" applyBorder="1" applyAlignment="1" applyProtection="1">
      <alignment horizontal="right" vertical="center"/>
      <protection/>
    </xf>
    <xf numFmtId="3" fontId="32" fillId="0" borderId="25" xfId="60" applyNumberFormat="1" applyFont="1" applyFill="1" applyBorder="1" applyAlignment="1" applyProtection="1">
      <alignment horizontal="right" vertical="center"/>
      <protection/>
    </xf>
    <xf numFmtId="2" fontId="32" fillId="0" borderId="25" xfId="60" applyNumberFormat="1" applyFont="1" applyFill="1" applyBorder="1" applyAlignment="1" applyProtection="1">
      <alignment horizontal="right" vertical="center"/>
      <protection/>
    </xf>
    <xf numFmtId="192" fontId="32" fillId="0" borderId="25" xfId="60" applyNumberFormat="1" applyFont="1" applyFill="1" applyBorder="1" applyAlignment="1" applyProtection="1">
      <alignment horizontal="right" vertical="center"/>
      <protection/>
    </xf>
    <xf numFmtId="4" fontId="32" fillId="0" borderId="25" xfId="43" applyNumberFormat="1" applyFont="1" applyFill="1" applyBorder="1" applyAlignment="1" applyProtection="1">
      <alignment horizontal="right" vertical="center"/>
      <protection/>
    </xf>
    <xf numFmtId="2" fontId="32" fillId="0" borderId="28" xfId="60" applyNumberFormat="1" applyFont="1" applyFill="1" applyBorder="1" applyAlignment="1" applyProtection="1">
      <alignment horizontal="right" vertical="center"/>
      <protection/>
    </xf>
    <xf numFmtId="0" fontId="32" fillId="0" borderId="32" xfId="0" applyNumberFormat="1" applyFont="1" applyFill="1" applyBorder="1" applyAlignment="1" applyProtection="1">
      <alignment horizontal="left" vertical="center"/>
      <protection locked="0"/>
    </xf>
    <xf numFmtId="190" fontId="32" fillId="0" borderId="12" xfId="0" applyNumberFormat="1" applyFont="1" applyFill="1" applyBorder="1" applyAlignment="1" applyProtection="1">
      <alignment horizontal="center" vertical="center"/>
      <protection locked="0"/>
    </xf>
    <xf numFmtId="0" fontId="32" fillId="0" borderId="12" xfId="0" applyNumberFormat="1" applyFont="1" applyFill="1" applyBorder="1" applyAlignment="1" applyProtection="1">
      <alignment vertical="center"/>
      <protection locked="0"/>
    </xf>
    <xf numFmtId="0" fontId="32" fillId="0" borderId="12" xfId="0" applyNumberFormat="1" applyFont="1" applyFill="1" applyBorder="1" applyAlignment="1" applyProtection="1">
      <alignment horizontal="center" vertical="center"/>
      <protection locked="0"/>
    </xf>
    <xf numFmtId="4" fontId="32" fillId="0" borderId="12" xfId="43" applyNumberFormat="1" applyFont="1" applyFill="1" applyBorder="1" applyAlignment="1" applyProtection="1">
      <alignment horizontal="right" vertical="center"/>
      <protection locked="0"/>
    </xf>
    <xf numFmtId="3" fontId="32" fillId="0" borderId="12" xfId="43" applyNumberFormat="1" applyFont="1" applyFill="1" applyBorder="1" applyAlignment="1" applyProtection="1">
      <alignment horizontal="right" vertical="center"/>
      <protection locked="0"/>
    </xf>
    <xf numFmtId="4" fontId="33" fillId="0" borderId="12" xfId="43" applyNumberFormat="1" applyFont="1" applyFill="1" applyBorder="1" applyAlignment="1" applyProtection="1">
      <alignment horizontal="right" vertical="center"/>
      <protection/>
    </xf>
    <xf numFmtId="3" fontId="33" fillId="0" borderId="12" xfId="43" applyNumberFormat="1" applyFont="1" applyFill="1" applyBorder="1" applyAlignment="1" applyProtection="1">
      <alignment horizontal="right" vertical="center"/>
      <protection/>
    </xf>
    <xf numFmtId="3" fontId="32" fillId="0" borderId="12" xfId="60" applyNumberFormat="1" applyFont="1" applyFill="1" applyBorder="1" applyAlignment="1" applyProtection="1">
      <alignment horizontal="right" vertical="center"/>
      <protection/>
    </xf>
    <xf numFmtId="2" fontId="32" fillId="0" borderId="12" xfId="60" applyNumberFormat="1" applyFont="1" applyFill="1" applyBorder="1" applyAlignment="1" applyProtection="1">
      <alignment horizontal="right" vertical="center"/>
      <protection/>
    </xf>
    <xf numFmtId="192" fontId="32" fillId="0" borderId="12" xfId="60" applyNumberFormat="1" applyFont="1" applyFill="1" applyBorder="1" applyAlignment="1" applyProtection="1">
      <alignment horizontal="right" vertical="center"/>
      <protection/>
    </xf>
    <xf numFmtId="4" fontId="32" fillId="0" borderId="12" xfId="43" applyNumberFormat="1" applyFont="1" applyFill="1" applyBorder="1" applyAlignment="1" applyProtection="1">
      <alignment horizontal="right" vertical="center"/>
      <protection/>
    </xf>
    <xf numFmtId="2" fontId="32" fillId="0" borderId="33" xfId="60" applyNumberFormat="1" applyFont="1" applyFill="1" applyBorder="1" applyAlignment="1" applyProtection="1">
      <alignment horizontal="right" vertical="center"/>
      <protection/>
    </xf>
    <xf numFmtId="0" fontId="32" fillId="0" borderId="23" xfId="0" applyNumberFormat="1" applyFont="1" applyFill="1" applyBorder="1" applyAlignment="1" applyProtection="1">
      <alignment horizontal="left" vertical="center"/>
      <protection locked="0"/>
    </xf>
    <xf numFmtId="190" fontId="32" fillId="0" borderId="10" xfId="0" applyNumberFormat="1" applyFont="1" applyFill="1" applyBorder="1" applyAlignment="1" applyProtection="1">
      <alignment horizontal="center" vertical="center"/>
      <protection locked="0"/>
    </xf>
    <xf numFmtId="0" fontId="32" fillId="0" borderId="10" xfId="0" applyNumberFormat="1" applyFont="1" applyFill="1" applyBorder="1" applyAlignment="1" applyProtection="1">
      <alignment vertical="center"/>
      <protection locked="0"/>
    </xf>
    <xf numFmtId="0" fontId="32" fillId="0" borderId="10" xfId="0" applyNumberFormat="1" applyFont="1" applyFill="1" applyBorder="1" applyAlignment="1" applyProtection="1">
      <alignment horizontal="center" vertical="center"/>
      <protection locked="0"/>
    </xf>
    <xf numFmtId="4" fontId="32" fillId="0" borderId="10" xfId="43" applyNumberFormat="1" applyFont="1" applyFill="1" applyBorder="1" applyAlignment="1" applyProtection="1">
      <alignment horizontal="right" vertical="center"/>
      <protection locked="0"/>
    </xf>
    <xf numFmtId="3" fontId="32" fillId="0" borderId="10" xfId="43" applyNumberFormat="1" applyFont="1" applyFill="1" applyBorder="1" applyAlignment="1" applyProtection="1">
      <alignment horizontal="right" vertical="center"/>
      <protection locked="0"/>
    </xf>
    <xf numFmtId="4" fontId="33" fillId="0" borderId="10" xfId="43" applyNumberFormat="1" applyFont="1" applyFill="1" applyBorder="1" applyAlignment="1" applyProtection="1">
      <alignment horizontal="right" vertical="center"/>
      <protection/>
    </xf>
    <xf numFmtId="3" fontId="33" fillId="0" borderId="10" xfId="43" applyNumberFormat="1" applyFont="1" applyFill="1" applyBorder="1" applyAlignment="1" applyProtection="1">
      <alignment horizontal="right" vertical="center"/>
      <protection/>
    </xf>
    <xf numFmtId="3" fontId="32" fillId="0" borderId="10" xfId="60" applyNumberFormat="1" applyFont="1" applyFill="1" applyBorder="1" applyAlignment="1" applyProtection="1">
      <alignment horizontal="right" vertical="center"/>
      <protection/>
    </xf>
    <xf numFmtId="2" fontId="32" fillId="0" borderId="10" xfId="60" applyNumberFormat="1" applyFont="1" applyFill="1" applyBorder="1" applyAlignment="1" applyProtection="1">
      <alignment horizontal="right" vertical="center"/>
      <protection/>
    </xf>
    <xf numFmtId="192" fontId="32" fillId="0" borderId="10" xfId="60" applyNumberFormat="1" applyFont="1" applyFill="1" applyBorder="1" applyAlignment="1" applyProtection="1">
      <alignment horizontal="right" vertical="center"/>
      <protection/>
    </xf>
    <xf numFmtId="4" fontId="32" fillId="0" borderId="10" xfId="43" applyNumberFormat="1" applyFont="1" applyFill="1" applyBorder="1" applyAlignment="1" applyProtection="1">
      <alignment horizontal="right" vertical="center"/>
      <protection/>
    </xf>
    <xf numFmtId="2" fontId="32" fillId="0" borderId="24" xfId="60" applyNumberFormat="1" applyFont="1" applyFill="1" applyBorder="1" applyAlignment="1" applyProtection="1">
      <alignment horizontal="right" vertical="center"/>
      <protection/>
    </xf>
    <xf numFmtId="0" fontId="17" fillId="0" borderId="30"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protection/>
    </xf>
    <xf numFmtId="185" fontId="17" fillId="0" borderId="30" xfId="0" applyNumberFormat="1" applyFont="1" applyFill="1" applyBorder="1" applyAlignment="1" applyProtection="1">
      <alignment horizontal="center" vertical="center" wrapText="1"/>
      <protection/>
    </xf>
    <xf numFmtId="193" fontId="17" fillId="0" borderId="30" xfId="0" applyNumberFormat="1" applyFont="1" applyFill="1" applyBorder="1" applyAlignment="1" applyProtection="1">
      <alignment horizontal="center" vertical="center" wrapText="1"/>
      <protection/>
    </xf>
    <xf numFmtId="0" fontId="26" fillId="33" borderId="10" xfId="0" applyFont="1" applyFill="1" applyBorder="1" applyAlignment="1" applyProtection="1">
      <alignment horizontal="center" vertical="center"/>
      <protection/>
    </xf>
    <xf numFmtId="0" fontId="27" fillId="33" borderId="14" xfId="0" applyFont="1" applyFill="1" applyBorder="1" applyAlignment="1">
      <alignment/>
    </xf>
    <xf numFmtId="0" fontId="17" fillId="0" borderId="14" xfId="0" applyFont="1" applyFill="1" applyBorder="1" applyAlignment="1" applyProtection="1">
      <alignment horizontal="center" vertical="center" wrapText="1"/>
      <protection/>
    </xf>
    <xf numFmtId="193" fontId="17" fillId="0" borderId="31" xfId="0" applyNumberFormat="1" applyFont="1" applyFill="1" applyBorder="1" applyAlignment="1" applyProtection="1">
      <alignment horizontal="center" vertical="center" wrapText="1"/>
      <protection/>
    </xf>
    <xf numFmtId="171" fontId="17" fillId="0" borderId="29" xfId="43" applyFont="1" applyFill="1" applyBorder="1" applyAlignment="1" applyProtection="1">
      <alignment horizontal="center" vertical="center"/>
      <protection/>
    </xf>
    <xf numFmtId="171" fontId="17" fillId="0" borderId="34" xfId="43" applyFont="1" applyFill="1" applyBorder="1" applyAlignment="1" applyProtection="1">
      <alignment horizontal="center" vertical="center"/>
      <protection/>
    </xf>
    <xf numFmtId="190" fontId="17" fillId="0" borderId="30" xfId="0" applyNumberFormat="1" applyFont="1" applyFill="1" applyBorder="1" applyAlignment="1" applyProtection="1">
      <alignment horizontal="center" vertical="center" wrapText="1"/>
      <protection/>
    </xf>
    <xf numFmtId="190" fontId="17" fillId="0" borderId="14" xfId="0" applyNumberFormat="1"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protection locked="0"/>
    </xf>
    <xf numFmtId="0" fontId="12" fillId="0" borderId="10" xfId="0" applyFont="1" applyFill="1" applyBorder="1" applyAlignment="1">
      <alignment horizontal="left" vertical="center"/>
    </xf>
    <xf numFmtId="0" fontId="23" fillId="33" borderId="21" xfId="0" applyFont="1" applyFill="1" applyBorder="1" applyAlignment="1">
      <alignment horizontal="center" vertical="center"/>
    </xf>
    <xf numFmtId="0" fontId="23" fillId="33" borderId="35" xfId="0" applyFont="1" applyFill="1" applyBorder="1" applyAlignment="1">
      <alignment horizontal="center" vertical="center"/>
    </xf>
    <xf numFmtId="0" fontId="23" fillId="33" borderId="36" xfId="0" applyFont="1" applyFill="1" applyBorder="1" applyAlignment="1">
      <alignment horizontal="center" vertical="center"/>
    </xf>
    <xf numFmtId="0" fontId="16"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6" fillId="0" borderId="10" xfId="0" applyFont="1" applyFill="1" applyBorder="1" applyAlignment="1">
      <alignment horizontal="right" vertical="center" wrapText="1"/>
    </xf>
    <xf numFmtId="193" fontId="9" fillId="0" borderId="10" xfId="0" applyNumberFormat="1" applyFont="1" applyFill="1" applyBorder="1" applyAlignment="1" applyProtection="1">
      <alignment horizontal="right" vertical="center" wrapText="1"/>
      <protection locked="0"/>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22" fillId="33" borderId="12" xfId="0" applyFont="1" applyFill="1" applyBorder="1" applyAlignment="1">
      <alignment horizontal="center" vertical="center"/>
    </xf>
    <xf numFmtId="0" fontId="22" fillId="33" borderId="12" xfId="0" applyFont="1" applyFill="1" applyBorder="1" applyAlignment="1">
      <alignment horizontal="right" vertical="center"/>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193" fontId="9" fillId="0" borderId="0" xfId="0" applyNumberFormat="1" applyFont="1" applyBorder="1" applyAlignment="1" applyProtection="1">
      <alignment horizontal="right" vertical="center" wrapText="1"/>
      <protection locked="0"/>
    </xf>
    <xf numFmtId="185" fontId="17" fillId="0" borderId="37" xfId="0" applyNumberFormat="1" applyFont="1" applyFill="1" applyBorder="1" applyAlignment="1" applyProtection="1">
      <alignment horizontal="center" vertical="center" wrapText="1"/>
      <protection/>
    </xf>
    <xf numFmtId="193" fontId="17" fillId="0" borderId="37" xfId="0" applyNumberFormat="1" applyFont="1" applyFill="1" applyBorder="1" applyAlignment="1" applyProtection="1">
      <alignment horizontal="center" vertical="center" wrapText="1"/>
      <protection/>
    </xf>
    <xf numFmtId="193" fontId="17" fillId="0" borderId="38" xfId="0" applyNumberFormat="1" applyFont="1" applyFill="1" applyBorder="1" applyAlignment="1" applyProtection="1">
      <alignment horizontal="center" vertical="center" wrapText="1"/>
      <protection/>
    </xf>
    <xf numFmtId="0" fontId="28" fillId="33" borderId="0" xfId="0" applyFont="1" applyFill="1" applyBorder="1" applyAlignment="1" applyProtection="1">
      <alignment horizontal="center" vertical="center"/>
      <protection/>
    </xf>
    <xf numFmtId="0" fontId="27" fillId="0" borderId="0" xfId="0" applyFont="1" applyAlignment="1">
      <alignment/>
    </xf>
    <xf numFmtId="171" fontId="17" fillId="0" borderId="39" xfId="43" applyFont="1" applyFill="1" applyBorder="1" applyAlignment="1" applyProtection="1">
      <alignment horizontal="center" vertical="center"/>
      <protection/>
    </xf>
    <xf numFmtId="171" fontId="17" fillId="0" borderId="40" xfId="43" applyFont="1" applyFill="1" applyBorder="1" applyAlignment="1" applyProtection="1">
      <alignment horizontal="center" vertical="center"/>
      <protection/>
    </xf>
    <xf numFmtId="190" fontId="17" fillId="0" borderId="37" xfId="0" applyNumberFormat="1" applyFont="1" applyFill="1" applyBorder="1" applyAlignment="1" applyProtection="1">
      <alignment horizontal="center" vertical="center" wrapText="1"/>
      <protection/>
    </xf>
    <xf numFmtId="190" fontId="17" fillId="0" borderId="19" xfId="0" applyNumberFormat="1" applyFont="1" applyFill="1" applyBorder="1" applyAlignment="1" applyProtection="1">
      <alignment horizontal="center" vertical="center" wrapText="1"/>
      <protection/>
    </xf>
    <xf numFmtId="0" fontId="17" fillId="0" borderId="37"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76879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039975" y="0"/>
          <a:ext cx="2609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7668875"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4906625" y="419100"/>
          <a:ext cx="2600325"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45
</a:t>
          </a:r>
          <a:r>
            <a:rPr lang="en-US" cap="none" sz="2000" b="0" i="0" u="none" baseline="0">
              <a:solidFill>
                <a:srgbClr val="000000"/>
              </a:solidFill>
              <a:latin typeface="Impact"/>
              <a:ea typeface="Impact"/>
              <a:cs typeface="Impact"/>
            </a:rPr>
            <a:t>06 -08 NOV'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fLocksText="0">
      <xdr:nvSpPr>
        <xdr:cNvPr id="1" name="Text Box 1"/>
        <xdr:cNvSpPr txBox="1">
          <a:spLocks noChangeArrowheads="1"/>
        </xdr:cNvSpPr>
      </xdr:nvSpPr>
      <xdr:spPr>
        <a:xfrm>
          <a:off x="0" y="0"/>
          <a:ext cx="110299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6496050" y="0"/>
          <a:ext cx="2352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fLocksText="0">
      <xdr:nvSpPr>
        <xdr:cNvPr id="3" name="Text Box 3"/>
        <xdr:cNvSpPr txBox="1">
          <a:spLocks noChangeArrowheads="1"/>
        </xdr:cNvSpPr>
      </xdr:nvSpPr>
      <xdr:spPr>
        <a:xfrm>
          <a:off x="0" y="0"/>
          <a:ext cx="8372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6362700"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83629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6705600" y="409575"/>
          <a:ext cx="15621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fLocksText="0">
      <xdr:nvSpPr>
        <xdr:cNvPr id="7" name="Text Box 7"/>
        <xdr:cNvSpPr txBox="1">
          <a:spLocks noChangeArrowheads="1"/>
        </xdr:cNvSpPr>
      </xdr:nvSpPr>
      <xdr:spPr>
        <a:xfrm>
          <a:off x="0" y="0"/>
          <a:ext cx="8372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6362700"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8362950"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847725</xdr:colOff>
      <xdr:row>0</xdr:row>
      <xdr:rowOff>561975</xdr:rowOff>
    </xdr:from>
    <xdr:to>
      <xdr:col>22</xdr:col>
      <xdr:colOff>409575</xdr:colOff>
      <xdr:row>0</xdr:row>
      <xdr:rowOff>1038225</xdr:rowOff>
    </xdr:to>
    <xdr:sp fLocksText="0">
      <xdr:nvSpPr>
        <xdr:cNvPr id="10" name="Text Box 10"/>
        <xdr:cNvSpPr txBox="1">
          <a:spLocks noChangeArrowheads="1"/>
        </xdr:cNvSpPr>
      </xdr:nvSpPr>
      <xdr:spPr>
        <a:xfrm>
          <a:off x="7210425" y="561975"/>
          <a:ext cx="1095375" cy="47625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45
</a:t>
          </a:r>
          <a:r>
            <a:rPr lang="en-US" cap="none" sz="1200" b="0" i="0" u="none" baseline="0">
              <a:solidFill>
                <a:srgbClr val="000000"/>
              </a:solidFill>
              <a:latin typeface="Impact"/>
              <a:ea typeface="Impact"/>
              <a:cs typeface="Impact"/>
            </a:rPr>
            <a:t>06-08 NOV'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62"/>
  <sheetViews>
    <sheetView tabSelected="1" zoomScale="66" zoomScaleNormal="66" zoomScalePageLayoutView="0" workbookViewId="0" topLeftCell="A1">
      <selection activeCell="A1" sqref="A1:A16384"/>
    </sheetView>
  </sheetViews>
  <sheetFormatPr defaultColWidth="39.8515625" defaultRowHeight="12.75"/>
  <cols>
    <col min="1" max="1" width="4.7109375" style="34" bestFit="1" customWidth="1"/>
    <col min="2" max="2" width="37.00390625" style="35" customWidth="1"/>
    <col min="3" max="3" width="9.8515625" style="36" bestFit="1" customWidth="1"/>
    <col min="4" max="4" width="13.140625" style="21" customWidth="1"/>
    <col min="5" max="5" width="22.421875" style="21" bestFit="1" customWidth="1"/>
    <col min="6" max="6" width="6.7109375" style="37" bestFit="1" customWidth="1"/>
    <col min="7" max="7" width="8.8515625" style="37" bestFit="1" customWidth="1"/>
    <col min="8" max="8" width="9.8515625" style="37" customWidth="1"/>
    <col min="9" max="9" width="11.421875" style="42" bestFit="1" customWidth="1"/>
    <col min="10" max="10" width="7.57421875" style="130" bestFit="1" customWidth="1"/>
    <col min="11" max="11" width="11.421875" style="42" bestFit="1" customWidth="1"/>
    <col min="12" max="12" width="7.57421875" style="130" bestFit="1" customWidth="1"/>
    <col min="13" max="13" width="11.421875" style="42" bestFit="1" customWidth="1"/>
    <col min="14" max="14" width="7.57421875" style="130" bestFit="1" customWidth="1"/>
    <col min="15" max="15" width="14.140625" style="125" bestFit="1" customWidth="1"/>
    <col min="16" max="16" width="9.00390625" style="135" bestFit="1" customWidth="1"/>
    <col min="17" max="17" width="10.140625" style="130" bestFit="1" customWidth="1"/>
    <col min="18" max="18" width="7.57421875" style="38" bestFit="1" customWidth="1"/>
    <col min="19" max="19" width="13.140625" style="42" bestFit="1" customWidth="1"/>
    <col min="20" max="20" width="9.7109375" style="50" customWidth="1"/>
    <col min="21" max="21" width="14.140625" style="42" bestFit="1" customWidth="1"/>
    <col min="22" max="22" width="10.28125" style="130" bestFit="1" customWidth="1"/>
    <col min="23" max="23" width="7.57421875" style="38" bestFit="1" customWidth="1"/>
    <col min="24" max="24" width="2.421875" style="155" bestFit="1" customWidth="1"/>
    <col min="25" max="27" width="39.8515625" style="21" customWidth="1"/>
    <col min="28" max="28" width="2.00390625" style="21" bestFit="1" customWidth="1"/>
    <col min="29" max="16384" width="39.8515625" style="21" customWidth="1"/>
  </cols>
  <sheetData>
    <row r="1" spans="1:24" s="17" customFormat="1" ht="99" customHeight="1">
      <c r="A1" s="7"/>
      <c r="B1" s="8"/>
      <c r="C1" s="9"/>
      <c r="D1" s="10"/>
      <c r="E1" s="10"/>
      <c r="F1" s="11"/>
      <c r="G1" s="11"/>
      <c r="H1" s="11"/>
      <c r="I1" s="12"/>
      <c r="J1" s="127"/>
      <c r="K1" s="13"/>
      <c r="L1" s="131"/>
      <c r="M1" s="14"/>
      <c r="N1" s="132"/>
      <c r="O1" s="15"/>
      <c r="P1" s="133"/>
      <c r="Q1" s="136"/>
      <c r="R1" s="16"/>
      <c r="S1" s="126"/>
      <c r="T1" s="48"/>
      <c r="U1" s="126"/>
      <c r="V1" s="136"/>
      <c r="W1" s="16"/>
      <c r="X1" s="151"/>
    </row>
    <row r="2" spans="1:24" s="18" customFormat="1" ht="27.75" thickBot="1">
      <c r="A2" s="227" t="s">
        <v>12</v>
      </c>
      <c r="B2" s="228"/>
      <c r="C2" s="228"/>
      <c r="D2" s="228"/>
      <c r="E2" s="228"/>
      <c r="F2" s="228"/>
      <c r="G2" s="228"/>
      <c r="H2" s="228"/>
      <c r="I2" s="228"/>
      <c r="J2" s="228"/>
      <c r="K2" s="228"/>
      <c r="L2" s="228"/>
      <c r="M2" s="228"/>
      <c r="N2" s="228"/>
      <c r="O2" s="228"/>
      <c r="P2" s="228"/>
      <c r="Q2" s="228"/>
      <c r="R2" s="228"/>
      <c r="S2" s="228"/>
      <c r="T2" s="228"/>
      <c r="U2" s="228"/>
      <c r="V2" s="228"/>
      <c r="W2" s="228"/>
      <c r="X2" s="152"/>
    </row>
    <row r="3" spans="1:24" s="19" customFormat="1" ht="20.25" customHeight="1">
      <c r="A3" s="43"/>
      <c r="B3" s="231" t="s">
        <v>13</v>
      </c>
      <c r="C3" s="233" t="s">
        <v>18</v>
      </c>
      <c r="D3" s="223" t="s">
        <v>4</v>
      </c>
      <c r="E3" s="223" t="s">
        <v>1</v>
      </c>
      <c r="F3" s="223" t="s">
        <v>19</v>
      </c>
      <c r="G3" s="223" t="s">
        <v>20</v>
      </c>
      <c r="H3" s="223" t="s">
        <v>21</v>
      </c>
      <c r="I3" s="225" t="s">
        <v>5</v>
      </c>
      <c r="J3" s="225"/>
      <c r="K3" s="225" t="s">
        <v>6</v>
      </c>
      <c r="L3" s="225"/>
      <c r="M3" s="225" t="s">
        <v>7</v>
      </c>
      <c r="N3" s="225"/>
      <c r="O3" s="226" t="s">
        <v>22</v>
      </c>
      <c r="P3" s="226"/>
      <c r="Q3" s="226"/>
      <c r="R3" s="226"/>
      <c r="S3" s="225" t="s">
        <v>3</v>
      </c>
      <c r="T3" s="225"/>
      <c r="U3" s="226" t="s">
        <v>14</v>
      </c>
      <c r="V3" s="226"/>
      <c r="W3" s="230"/>
      <c r="X3" s="153"/>
    </row>
    <row r="4" spans="1:24" s="19" customFormat="1" ht="29.25" thickBot="1">
      <c r="A4" s="44"/>
      <c r="B4" s="232"/>
      <c r="C4" s="234"/>
      <c r="D4" s="224"/>
      <c r="E4" s="224"/>
      <c r="F4" s="229"/>
      <c r="G4" s="229"/>
      <c r="H4" s="229"/>
      <c r="I4" s="137" t="s">
        <v>10</v>
      </c>
      <c r="J4" s="138" t="s">
        <v>9</v>
      </c>
      <c r="K4" s="137" t="s">
        <v>10</v>
      </c>
      <c r="L4" s="138" t="s">
        <v>9</v>
      </c>
      <c r="M4" s="137" t="s">
        <v>10</v>
      </c>
      <c r="N4" s="138" t="s">
        <v>9</v>
      </c>
      <c r="O4" s="137" t="s">
        <v>10</v>
      </c>
      <c r="P4" s="138" t="s">
        <v>9</v>
      </c>
      <c r="Q4" s="138" t="s">
        <v>15</v>
      </c>
      <c r="R4" s="46" t="s">
        <v>16</v>
      </c>
      <c r="S4" s="137" t="s">
        <v>10</v>
      </c>
      <c r="T4" s="49" t="s">
        <v>8</v>
      </c>
      <c r="U4" s="137" t="s">
        <v>10</v>
      </c>
      <c r="V4" s="138" t="s">
        <v>9</v>
      </c>
      <c r="W4" s="47" t="s">
        <v>16</v>
      </c>
      <c r="X4" s="153"/>
    </row>
    <row r="5" spans="1:24" s="19" customFormat="1" ht="15" customHeight="1">
      <c r="A5" s="2">
        <v>1</v>
      </c>
      <c r="B5" s="162" t="s">
        <v>53</v>
      </c>
      <c r="C5" s="173">
        <v>40102</v>
      </c>
      <c r="D5" s="163" t="s">
        <v>31</v>
      </c>
      <c r="E5" s="163" t="s">
        <v>54</v>
      </c>
      <c r="F5" s="164">
        <v>319</v>
      </c>
      <c r="G5" s="164">
        <v>397</v>
      </c>
      <c r="H5" s="164">
        <v>4</v>
      </c>
      <c r="I5" s="165">
        <v>332546.75</v>
      </c>
      <c r="J5" s="166">
        <v>40274</v>
      </c>
      <c r="K5" s="165">
        <v>594660.5</v>
      </c>
      <c r="L5" s="166">
        <v>69732</v>
      </c>
      <c r="M5" s="165">
        <v>732679</v>
      </c>
      <c r="N5" s="166">
        <v>84350</v>
      </c>
      <c r="O5" s="178">
        <f>I5+K5+M5</f>
        <v>1659886.25</v>
      </c>
      <c r="P5" s="179">
        <f>J5+L5+N5</f>
        <v>194356</v>
      </c>
      <c r="Q5" s="167">
        <f aca="true" t="shared" si="0" ref="Q5:Q44">IF(O5&lt;&gt;0,P5/G5,"")</f>
        <v>489.56171284634763</v>
      </c>
      <c r="R5" s="168">
        <f aca="true" t="shared" si="1" ref="R5:R44">IF(O5&lt;&gt;0,O5/P5,"")</f>
        <v>8.540442538434625</v>
      </c>
      <c r="S5" s="165">
        <v>2983193.75</v>
      </c>
      <c r="T5" s="169">
        <f>IF(S5&lt;&gt;0,-(S5-O5)/S5,"")</f>
        <v>-0.44358751422028825</v>
      </c>
      <c r="U5" s="170">
        <v>15814229.5</v>
      </c>
      <c r="V5" s="166">
        <v>1917187</v>
      </c>
      <c r="W5" s="171">
        <f>IF(U5&lt;&gt;0,U5/V5,"")</f>
        <v>8.24866301513624</v>
      </c>
      <c r="X5" s="154"/>
    </row>
    <row r="6" spans="1:24" s="19" customFormat="1" ht="15" customHeight="1">
      <c r="A6" s="2">
        <v>2</v>
      </c>
      <c r="B6" s="148" t="s">
        <v>69</v>
      </c>
      <c r="C6" s="172">
        <v>40116</v>
      </c>
      <c r="D6" s="141" t="s">
        <v>70</v>
      </c>
      <c r="E6" s="141" t="s">
        <v>71</v>
      </c>
      <c r="F6" s="142">
        <v>252</v>
      </c>
      <c r="G6" s="142">
        <v>252</v>
      </c>
      <c r="H6" s="142">
        <v>2</v>
      </c>
      <c r="I6" s="143">
        <v>126815.75</v>
      </c>
      <c r="J6" s="144">
        <v>15197</v>
      </c>
      <c r="K6" s="143">
        <v>227709.75</v>
      </c>
      <c r="L6" s="144">
        <v>26913</v>
      </c>
      <c r="M6" s="143">
        <v>288774.5</v>
      </c>
      <c r="N6" s="144">
        <v>33554</v>
      </c>
      <c r="O6" s="180">
        <f>I6+K6+M6</f>
        <v>643300</v>
      </c>
      <c r="P6" s="181">
        <f>SUM(J6+L6+N6)</f>
        <v>75664</v>
      </c>
      <c r="Q6" s="145">
        <f t="shared" si="0"/>
        <v>300.25396825396825</v>
      </c>
      <c r="R6" s="146">
        <f t="shared" si="1"/>
        <v>8.502061746669487</v>
      </c>
      <c r="S6" s="143">
        <v>944050.5</v>
      </c>
      <c r="T6" s="140">
        <f>IF(S6&lt;&gt;0,-(S6-O6)/S6,"")</f>
        <v>-0.3185745889653149</v>
      </c>
      <c r="U6" s="147">
        <v>2312427.75</v>
      </c>
      <c r="V6" s="144">
        <v>275708</v>
      </c>
      <c r="W6" s="149">
        <f>U6/V6</f>
        <v>8.38723486442178</v>
      </c>
      <c r="X6" s="154"/>
    </row>
    <row r="7" spans="1:24" s="20" customFormat="1" ht="15" customHeight="1" thickBot="1">
      <c r="A7" s="139">
        <v>3</v>
      </c>
      <c r="B7" s="184" t="s">
        <v>99</v>
      </c>
      <c r="C7" s="185">
        <v>40123</v>
      </c>
      <c r="D7" s="186" t="s">
        <v>25</v>
      </c>
      <c r="E7" s="186" t="s">
        <v>78</v>
      </c>
      <c r="F7" s="187">
        <v>144</v>
      </c>
      <c r="G7" s="187">
        <v>150</v>
      </c>
      <c r="H7" s="187">
        <v>1</v>
      </c>
      <c r="I7" s="188">
        <v>108898.5</v>
      </c>
      <c r="J7" s="189">
        <v>11686</v>
      </c>
      <c r="K7" s="188">
        <v>235287</v>
      </c>
      <c r="L7" s="189">
        <v>25340</v>
      </c>
      <c r="M7" s="188">
        <v>273458.25</v>
      </c>
      <c r="N7" s="189">
        <v>29224</v>
      </c>
      <c r="O7" s="190">
        <f>I7+K7+M7</f>
        <v>617643.75</v>
      </c>
      <c r="P7" s="191">
        <f>J7+L7+N7</f>
        <v>66250</v>
      </c>
      <c r="Q7" s="192">
        <f t="shared" si="0"/>
        <v>441.6666666666667</v>
      </c>
      <c r="R7" s="193">
        <f t="shared" si="1"/>
        <v>9.322924528301886</v>
      </c>
      <c r="S7" s="188"/>
      <c r="T7" s="194">
        <f>IF(S7&lt;&gt;0,-(S7-O7)/S7,"")</f>
      </c>
      <c r="U7" s="195">
        <v>617643.75</v>
      </c>
      <c r="V7" s="189">
        <v>66250</v>
      </c>
      <c r="W7" s="196">
        <f>U7/V7</f>
        <v>9.322924528301886</v>
      </c>
      <c r="X7" s="154"/>
    </row>
    <row r="8" spans="1:24" s="20" customFormat="1" ht="15" customHeight="1">
      <c r="A8" s="51">
        <v>4</v>
      </c>
      <c r="B8" s="197" t="s">
        <v>79</v>
      </c>
      <c r="C8" s="198">
        <v>40123</v>
      </c>
      <c r="D8" s="199" t="s">
        <v>31</v>
      </c>
      <c r="E8" s="199" t="s">
        <v>32</v>
      </c>
      <c r="F8" s="200">
        <v>58</v>
      </c>
      <c r="G8" s="200">
        <v>58</v>
      </c>
      <c r="H8" s="200">
        <v>1</v>
      </c>
      <c r="I8" s="201">
        <v>51066.75</v>
      </c>
      <c r="J8" s="202">
        <v>4507</v>
      </c>
      <c r="K8" s="201">
        <v>91967.75</v>
      </c>
      <c r="L8" s="202">
        <v>8094</v>
      </c>
      <c r="M8" s="201">
        <v>91086.25</v>
      </c>
      <c r="N8" s="202">
        <v>8209</v>
      </c>
      <c r="O8" s="203">
        <f>I8+K8+M8</f>
        <v>234120.75</v>
      </c>
      <c r="P8" s="204">
        <f>J8+L8+N8</f>
        <v>20810</v>
      </c>
      <c r="Q8" s="205">
        <f t="shared" si="0"/>
        <v>358.7931034482759</v>
      </c>
      <c r="R8" s="206">
        <f t="shared" si="1"/>
        <v>11.2503964440173</v>
      </c>
      <c r="S8" s="201"/>
      <c r="T8" s="207"/>
      <c r="U8" s="208">
        <v>234120.75</v>
      </c>
      <c r="V8" s="202">
        <v>20810</v>
      </c>
      <c r="W8" s="209">
        <f>IF(U8&lt;&gt;0,U8/V8,"")</f>
        <v>11.2503964440173</v>
      </c>
      <c r="X8" s="154"/>
    </row>
    <row r="9" spans="1:24" s="20" customFormat="1" ht="15" customHeight="1">
      <c r="A9" s="51">
        <v>5</v>
      </c>
      <c r="B9" s="148" t="s">
        <v>98</v>
      </c>
      <c r="C9" s="172">
        <v>40109</v>
      </c>
      <c r="D9" s="141" t="s">
        <v>25</v>
      </c>
      <c r="E9" s="141" t="s">
        <v>61</v>
      </c>
      <c r="F9" s="142">
        <v>179</v>
      </c>
      <c r="G9" s="142">
        <v>179</v>
      </c>
      <c r="H9" s="142">
        <v>3</v>
      </c>
      <c r="I9" s="143">
        <v>38260.75</v>
      </c>
      <c r="J9" s="144">
        <v>5796</v>
      </c>
      <c r="K9" s="143">
        <v>73709.75</v>
      </c>
      <c r="L9" s="144">
        <v>11063</v>
      </c>
      <c r="M9" s="143">
        <v>75402</v>
      </c>
      <c r="N9" s="144">
        <v>11250</v>
      </c>
      <c r="O9" s="180">
        <f>I9+K9+M9</f>
        <v>187372.5</v>
      </c>
      <c r="P9" s="181">
        <f>J9+L9+N9</f>
        <v>28109</v>
      </c>
      <c r="Q9" s="145">
        <f t="shared" si="0"/>
        <v>157.03351955307264</v>
      </c>
      <c r="R9" s="146">
        <f t="shared" si="1"/>
        <v>6.665925504286883</v>
      </c>
      <c r="S9" s="143">
        <v>425891.5</v>
      </c>
      <c r="T9" s="140">
        <f>IF(S9&lt;&gt;0,-(S9-O9)/S9,"")</f>
        <v>-0.5600463967935495</v>
      </c>
      <c r="U9" s="147">
        <v>1877702.5</v>
      </c>
      <c r="V9" s="144">
        <v>226151</v>
      </c>
      <c r="W9" s="149">
        <f>U9/V9</f>
        <v>8.302870648372105</v>
      </c>
      <c r="X9" s="154"/>
    </row>
    <row r="10" spans="1:24" s="20" customFormat="1" ht="15" customHeight="1">
      <c r="A10" s="51">
        <v>6</v>
      </c>
      <c r="B10" s="148" t="s">
        <v>55</v>
      </c>
      <c r="C10" s="172">
        <v>40102</v>
      </c>
      <c r="D10" s="141" t="s">
        <v>2</v>
      </c>
      <c r="E10" s="141" t="s">
        <v>27</v>
      </c>
      <c r="F10" s="142">
        <v>99</v>
      </c>
      <c r="G10" s="142">
        <v>99</v>
      </c>
      <c r="H10" s="142">
        <v>4</v>
      </c>
      <c r="I10" s="143">
        <v>20185</v>
      </c>
      <c r="J10" s="144">
        <v>2345</v>
      </c>
      <c r="K10" s="143">
        <v>62190</v>
      </c>
      <c r="L10" s="144">
        <v>6544</v>
      </c>
      <c r="M10" s="143">
        <v>69104</v>
      </c>
      <c r="N10" s="144">
        <v>7270</v>
      </c>
      <c r="O10" s="180">
        <f>+M10+K10+I10</f>
        <v>151479</v>
      </c>
      <c r="P10" s="181">
        <f>+N10+L10+J10</f>
        <v>16159</v>
      </c>
      <c r="Q10" s="145">
        <f t="shared" si="0"/>
        <v>163.22222222222223</v>
      </c>
      <c r="R10" s="146">
        <f t="shared" si="1"/>
        <v>9.374280586669967</v>
      </c>
      <c r="S10" s="143">
        <v>330021</v>
      </c>
      <c r="T10" s="140">
        <f>IF(S10&lt;&gt;0,-(S10-O10)/S10,"")</f>
        <v>-0.541001936240421</v>
      </c>
      <c r="U10" s="147">
        <v>2312235</v>
      </c>
      <c r="V10" s="144">
        <v>236349</v>
      </c>
      <c r="W10" s="149">
        <f>U10/V10</f>
        <v>9.783138494345227</v>
      </c>
      <c r="X10" s="154"/>
    </row>
    <row r="11" spans="1:24" s="20" customFormat="1" ht="15" customHeight="1">
      <c r="A11" s="51">
        <v>7</v>
      </c>
      <c r="B11" s="148" t="s">
        <v>97</v>
      </c>
      <c r="C11" s="172">
        <v>40114</v>
      </c>
      <c r="D11" s="141" t="s">
        <v>24</v>
      </c>
      <c r="E11" s="141" t="s">
        <v>28</v>
      </c>
      <c r="F11" s="142">
        <v>74</v>
      </c>
      <c r="G11" s="142">
        <v>73</v>
      </c>
      <c r="H11" s="142">
        <v>2</v>
      </c>
      <c r="I11" s="143">
        <v>26779</v>
      </c>
      <c r="J11" s="144">
        <v>2281</v>
      </c>
      <c r="K11" s="143">
        <v>41839</v>
      </c>
      <c r="L11" s="144">
        <v>3596</v>
      </c>
      <c r="M11" s="143">
        <v>35756</v>
      </c>
      <c r="N11" s="144">
        <v>3045</v>
      </c>
      <c r="O11" s="180">
        <f>+I11+K11+M11</f>
        <v>104374</v>
      </c>
      <c r="P11" s="181">
        <f>+J11+L11+N11</f>
        <v>8922</v>
      </c>
      <c r="Q11" s="145">
        <f t="shared" si="0"/>
        <v>122.21917808219177</v>
      </c>
      <c r="R11" s="146">
        <f t="shared" si="1"/>
        <v>11.698498094597625</v>
      </c>
      <c r="S11" s="143">
        <v>193399</v>
      </c>
      <c r="T11" s="140">
        <f>IF(S11&lt;&gt;0,-(S11-O11)/S11,"")</f>
        <v>-0.46031778861317796</v>
      </c>
      <c r="U11" s="147">
        <v>441749</v>
      </c>
      <c r="V11" s="144">
        <v>38625</v>
      </c>
      <c r="W11" s="149">
        <f>U11/V11</f>
        <v>11.436867313915858</v>
      </c>
      <c r="X11" s="154"/>
    </row>
    <row r="12" spans="1:24" s="20" customFormat="1" ht="15" customHeight="1">
      <c r="A12" s="51">
        <v>8</v>
      </c>
      <c r="B12" s="210" t="s">
        <v>80</v>
      </c>
      <c r="C12" s="211">
        <v>40123</v>
      </c>
      <c r="D12" s="212" t="s">
        <v>81</v>
      </c>
      <c r="E12" s="212" t="s">
        <v>82</v>
      </c>
      <c r="F12" s="213">
        <v>25</v>
      </c>
      <c r="G12" s="213">
        <v>25</v>
      </c>
      <c r="H12" s="213">
        <v>1</v>
      </c>
      <c r="I12" s="214">
        <v>25561</v>
      </c>
      <c r="J12" s="215">
        <v>1903</v>
      </c>
      <c r="K12" s="214">
        <v>33782</v>
      </c>
      <c r="L12" s="215">
        <v>2566</v>
      </c>
      <c r="M12" s="214">
        <v>37991</v>
      </c>
      <c r="N12" s="215">
        <v>2859</v>
      </c>
      <c r="O12" s="216">
        <f>SUM(I12+K12+M12)</f>
        <v>97334</v>
      </c>
      <c r="P12" s="217">
        <f>SUM(J12+L12+N12)</f>
        <v>7328</v>
      </c>
      <c r="Q12" s="218">
        <f t="shared" si="0"/>
        <v>293.12</v>
      </c>
      <c r="R12" s="219">
        <f t="shared" si="1"/>
        <v>13.282478165938864</v>
      </c>
      <c r="S12" s="214"/>
      <c r="T12" s="220">
        <f>IF(S12&lt;&gt;0,-(S12-O12)/S12,"")</f>
      </c>
      <c r="U12" s="221">
        <v>97333</v>
      </c>
      <c r="V12" s="215">
        <v>7328</v>
      </c>
      <c r="W12" s="222">
        <f>U12/V12</f>
        <v>13.282341703056769</v>
      </c>
      <c r="X12" s="154"/>
    </row>
    <row r="13" spans="1:24" s="20" customFormat="1" ht="15" customHeight="1">
      <c r="A13" s="51">
        <v>9</v>
      </c>
      <c r="B13" s="210" t="s">
        <v>83</v>
      </c>
      <c r="C13" s="211">
        <v>40123</v>
      </c>
      <c r="D13" s="212" t="s">
        <v>31</v>
      </c>
      <c r="E13" s="212" t="s">
        <v>84</v>
      </c>
      <c r="F13" s="213">
        <v>40</v>
      </c>
      <c r="G13" s="213">
        <v>40</v>
      </c>
      <c r="H13" s="213">
        <v>1</v>
      </c>
      <c r="I13" s="214">
        <v>23089</v>
      </c>
      <c r="J13" s="215">
        <v>2099</v>
      </c>
      <c r="K13" s="214">
        <v>34906.75</v>
      </c>
      <c r="L13" s="215">
        <v>3158</v>
      </c>
      <c r="M13" s="214">
        <v>35147.5</v>
      </c>
      <c r="N13" s="215">
        <v>3163</v>
      </c>
      <c r="O13" s="216">
        <f aca="true" t="shared" si="2" ref="O13:P15">I13+K13+M13</f>
        <v>93143.25</v>
      </c>
      <c r="P13" s="217">
        <f t="shared" si="2"/>
        <v>8420</v>
      </c>
      <c r="Q13" s="218">
        <f t="shared" si="0"/>
        <v>210.5</v>
      </c>
      <c r="R13" s="219">
        <f t="shared" si="1"/>
        <v>11.062143705463184</v>
      </c>
      <c r="S13" s="214"/>
      <c r="T13" s="220"/>
      <c r="U13" s="221">
        <v>93143.25</v>
      </c>
      <c r="V13" s="215">
        <v>8420</v>
      </c>
      <c r="W13" s="222">
        <f>IF(U13&lt;&gt;0,U13/V13,"")</f>
        <v>11.062143705463184</v>
      </c>
      <c r="X13" s="154"/>
    </row>
    <row r="14" spans="1:24" s="20" customFormat="1" ht="15" customHeight="1">
      <c r="A14" s="51">
        <v>10</v>
      </c>
      <c r="B14" s="148" t="s">
        <v>100</v>
      </c>
      <c r="C14" s="172">
        <v>40109</v>
      </c>
      <c r="D14" s="141" t="s">
        <v>25</v>
      </c>
      <c r="E14" s="141" t="s">
        <v>62</v>
      </c>
      <c r="F14" s="142">
        <v>25</v>
      </c>
      <c r="G14" s="142">
        <v>25</v>
      </c>
      <c r="H14" s="142">
        <v>3</v>
      </c>
      <c r="I14" s="143">
        <v>14742.5</v>
      </c>
      <c r="J14" s="144">
        <v>2346</v>
      </c>
      <c r="K14" s="143">
        <v>25411</v>
      </c>
      <c r="L14" s="144">
        <v>3695</v>
      </c>
      <c r="M14" s="143">
        <v>22266.5</v>
      </c>
      <c r="N14" s="144">
        <v>3203</v>
      </c>
      <c r="O14" s="180">
        <f t="shared" si="2"/>
        <v>62420</v>
      </c>
      <c r="P14" s="181">
        <f t="shared" si="2"/>
        <v>9244</v>
      </c>
      <c r="Q14" s="145">
        <f t="shared" si="0"/>
        <v>369.76</v>
      </c>
      <c r="R14" s="146">
        <f t="shared" si="1"/>
        <v>6.752488100389442</v>
      </c>
      <c r="S14" s="143">
        <v>78239</v>
      </c>
      <c r="T14" s="140">
        <f aca="true" t="shared" si="3" ref="T14:T44">IF(S14&lt;&gt;0,-(S14-O14)/S14,"")</f>
        <v>-0.20218816702667466</v>
      </c>
      <c r="U14" s="147">
        <v>381943.5</v>
      </c>
      <c r="V14" s="144">
        <v>52414</v>
      </c>
      <c r="W14" s="149">
        <f>U14/V14</f>
        <v>7.287051169534857</v>
      </c>
      <c r="X14" s="154"/>
    </row>
    <row r="15" spans="1:24" s="20" customFormat="1" ht="15" customHeight="1">
      <c r="A15" s="51">
        <v>11</v>
      </c>
      <c r="B15" s="148" t="s">
        <v>72</v>
      </c>
      <c r="C15" s="172">
        <v>40116</v>
      </c>
      <c r="D15" s="141" t="s">
        <v>31</v>
      </c>
      <c r="E15" s="141" t="s">
        <v>73</v>
      </c>
      <c r="F15" s="142">
        <v>88</v>
      </c>
      <c r="G15" s="142">
        <v>88</v>
      </c>
      <c r="H15" s="142">
        <v>2</v>
      </c>
      <c r="I15" s="143">
        <v>9968</v>
      </c>
      <c r="J15" s="144">
        <v>1341</v>
      </c>
      <c r="K15" s="143">
        <v>20650.5</v>
      </c>
      <c r="L15" s="144">
        <v>2739</v>
      </c>
      <c r="M15" s="143">
        <v>22419.75</v>
      </c>
      <c r="N15" s="144">
        <v>2905</v>
      </c>
      <c r="O15" s="180">
        <f t="shared" si="2"/>
        <v>53038.25</v>
      </c>
      <c r="P15" s="181">
        <f t="shared" si="2"/>
        <v>6985</v>
      </c>
      <c r="Q15" s="145">
        <f t="shared" si="0"/>
        <v>79.375</v>
      </c>
      <c r="R15" s="146">
        <f t="shared" si="1"/>
        <v>7.593163922691482</v>
      </c>
      <c r="S15" s="143">
        <v>109982.25</v>
      </c>
      <c r="T15" s="140">
        <f t="shared" si="3"/>
        <v>-0.5177562743078997</v>
      </c>
      <c r="U15" s="147">
        <v>214009</v>
      </c>
      <c r="V15" s="144">
        <v>27486</v>
      </c>
      <c r="W15" s="149">
        <f>IF(U15&lt;&gt;0,U15/V15,"")</f>
        <v>7.786109292003202</v>
      </c>
      <c r="X15" s="154"/>
    </row>
    <row r="16" spans="1:24" s="20" customFormat="1" ht="15" customHeight="1">
      <c r="A16" s="51">
        <v>12</v>
      </c>
      <c r="B16" s="210" t="s">
        <v>85</v>
      </c>
      <c r="C16" s="211">
        <v>40123</v>
      </c>
      <c r="D16" s="212" t="s">
        <v>70</v>
      </c>
      <c r="E16" s="212" t="s">
        <v>86</v>
      </c>
      <c r="F16" s="213">
        <v>42</v>
      </c>
      <c r="G16" s="213">
        <v>42</v>
      </c>
      <c r="H16" s="213">
        <v>1</v>
      </c>
      <c r="I16" s="214">
        <v>6352.25</v>
      </c>
      <c r="J16" s="215">
        <v>638</v>
      </c>
      <c r="K16" s="214">
        <v>12215.25</v>
      </c>
      <c r="L16" s="215">
        <v>1168</v>
      </c>
      <c r="M16" s="214">
        <v>12462.5</v>
      </c>
      <c r="N16" s="215">
        <v>1200</v>
      </c>
      <c r="O16" s="216">
        <f>SUM(I16+K16+M16)</f>
        <v>31030</v>
      </c>
      <c r="P16" s="217">
        <f>SUM(J16+L16+N16)</f>
        <v>3006</v>
      </c>
      <c r="Q16" s="218">
        <f t="shared" si="0"/>
        <v>71.57142857142857</v>
      </c>
      <c r="R16" s="219">
        <f t="shared" si="1"/>
        <v>10.322687957418497</v>
      </c>
      <c r="S16" s="214"/>
      <c r="T16" s="220">
        <f t="shared" si="3"/>
      </c>
      <c r="U16" s="221">
        <v>31030</v>
      </c>
      <c r="V16" s="215">
        <v>3006</v>
      </c>
      <c r="W16" s="222">
        <f aca="true" t="shared" si="4" ref="W16:W38">U16/V16</f>
        <v>10.322687957418497</v>
      </c>
      <c r="X16" s="154"/>
    </row>
    <row r="17" spans="1:24" s="20" customFormat="1" ht="15" customHeight="1">
      <c r="A17" s="51">
        <v>13</v>
      </c>
      <c r="B17" s="148" t="s">
        <v>102</v>
      </c>
      <c r="C17" s="172">
        <v>40116</v>
      </c>
      <c r="D17" s="141" t="s">
        <v>103</v>
      </c>
      <c r="E17" s="141" t="s">
        <v>103</v>
      </c>
      <c r="F17" s="142">
        <v>24</v>
      </c>
      <c r="G17" s="142">
        <v>24</v>
      </c>
      <c r="H17" s="142">
        <v>2</v>
      </c>
      <c r="I17" s="143">
        <v>4991.75</v>
      </c>
      <c r="J17" s="144">
        <v>469</v>
      </c>
      <c r="K17" s="143">
        <v>7901.5</v>
      </c>
      <c r="L17" s="144">
        <v>747</v>
      </c>
      <c r="M17" s="143">
        <v>10001.5</v>
      </c>
      <c r="N17" s="144">
        <v>929</v>
      </c>
      <c r="O17" s="180">
        <f>SUM(I17+K17+M17)</f>
        <v>22894.75</v>
      </c>
      <c r="P17" s="181">
        <f>SUM(J17+L17+N17)</f>
        <v>2145</v>
      </c>
      <c r="Q17" s="145">
        <f t="shared" si="0"/>
        <v>89.375</v>
      </c>
      <c r="R17" s="146">
        <f t="shared" si="1"/>
        <v>10.673543123543123</v>
      </c>
      <c r="S17" s="143">
        <v>62265.75</v>
      </c>
      <c r="T17" s="140">
        <f t="shared" si="3"/>
        <v>-0.6323058824474129</v>
      </c>
      <c r="U17" s="147">
        <v>110298</v>
      </c>
      <c r="V17" s="144">
        <v>10096</v>
      </c>
      <c r="W17" s="149">
        <f t="shared" si="4"/>
        <v>10.924920760697306</v>
      </c>
      <c r="X17" s="154"/>
    </row>
    <row r="18" spans="1:24" s="20" customFormat="1" ht="15" customHeight="1">
      <c r="A18" s="51">
        <v>14</v>
      </c>
      <c r="B18" s="210" t="s">
        <v>88</v>
      </c>
      <c r="C18" s="211">
        <v>40123</v>
      </c>
      <c r="D18" s="212" t="s">
        <v>70</v>
      </c>
      <c r="E18" s="212" t="s">
        <v>89</v>
      </c>
      <c r="F18" s="213">
        <v>20</v>
      </c>
      <c r="G18" s="213">
        <v>20</v>
      </c>
      <c r="H18" s="213">
        <v>1</v>
      </c>
      <c r="I18" s="214">
        <v>4053.25</v>
      </c>
      <c r="J18" s="215">
        <v>399</v>
      </c>
      <c r="K18" s="214">
        <v>6996.5</v>
      </c>
      <c r="L18" s="215">
        <v>635</v>
      </c>
      <c r="M18" s="214">
        <v>7613</v>
      </c>
      <c r="N18" s="215">
        <v>720</v>
      </c>
      <c r="O18" s="216">
        <f>I18+K18+M18</f>
        <v>18662.75</v>
      </c>
      <c r="P18" s="217">
        <f>SUM(J18+L18+N18)</f>
        <v>1754</v>
      </c>
      <c r="Q18" s="218">
        <f t="shared" si="0"/>
        <v>87.7</v>
      </c>
      <c r="R18" s="219">
        <f t="shared" si="1"/>
        <v>10.640108323831242</v>
      </c>
      <c r="S18" s="214"/>
      <c r="T18" s="220">
        <f t="shared" si="3"/>
      </c>
      <c r="U18" s="221">
        <v>18662.75</v>
      </c>
      <c r="V18" s="215">
        <v>1754</v>
      </c>
      <c r="W18" s="222">
        <f t="shared" si="4"/>
        <v>10.640108323831242</v>
      </c>
      <c r="X18" s="154"/>
    </row>
    <row r="19" spans="1:24" s="20" customFormat="1" ht="15" customHeight="1">
      <c r="A19" s="51">
        <v>15</v>
      </c>
      <c r="B19" s="148" t="s">
        <v>50</v>
      </c>
      <c r="C19" s="172">
        <v>40095</v>
      </c>
      <c r="D19" s="141" t="s">
        <v>25</v>
      </c>
      <c r="E19" s="141" t="s">
        <v>26</v>
      </c>
      <c r="F19" s="142">
        <v>22</v>
      </c>
      <c r="G19" s="142">
        <v>19</v>
      </c>
      <c r="H19" s="142">
        <v>5</v>
      </c>
      <c r="I19" s="143">
        <v>2175</v>
      </c>
      <c r="J19" s="144">
        <v>349</v>
      </c>
      <c r="K19" s="143">
        <v>4840</v>
      </c>
      <c r="L19" s="144">
        <v>748</v>
      </c>
      <c r="M19" s="143">
        <v>5058</v>
      </c>
      <c r="N19" s="144">
        <v>737</v>
      </c>
      <c r="O19" s="180">
        <f>I19+K19+M19</f>
        <v>12073</v>
      </c>
      <c r="P19" s="181">
        <f>J19+L19+N19</f>
        <v>1834</v>
      </c>
      <c r="Q19" s="145">
        <f t="shared" si="0"/>
        <v>96.52631578947368</v>
      </c>
      <c r="R19" s="146">
        <f t="shared" si="1"/>
        <v>6.582878953107961</v>
      </c>
      <c r="S19" s="143">
        <v>24918</v>
      </c>
      <c r="T19" s="140">
        <f t="shared" si="3"/>
        <v>-0.5154908098563288</v>
      </c>
      <c r="U19" s="147">
        <v>453815</v>
      </c>
      <c r="V19" s="144">
        <v>44526</v>
      </c>
      <c r="W19" s="149">
        <f t="shared" si="4"/>
        <v>10.192134932399048</v>
      </c>
      <c r="X19" s="154"/>
    </row>
    <row r="20" spans="1:24" s="20" customFormat="1" ht="15" customHeight="1">
      <c r="A20" s="51">
        <v>16</v>
      </c>
      <c r="B20" s="148" t="s">
        <v>68</v>
      </c>
      <c r="C20" s="172">
        <v>40109</v>
      </c>
      <c r="D20" s="141" t="s">
        <v>70</v>
      </c>
      <c r="E20" s="141" t="s">
        <v>74</v>
      </c>
      <c r="F20" s="142">
        <v>62</v>
      </c>
      <c r="G20" s="142">
        <v>60</v>
      </c>
      <c r="H20" s="142">
        <v>3</v>
      </c>
      <c r="I20" s="143">
        <v>2462</v>
      </c>
      <c r="J20" s="144">
        <v>386</v>
      </c>
      <c r="K20" s="143">
        <v>4422.5</v>
      </c>
      <c r="L20" s="144">
        <v>693</v>
      </c>
      <c r="M20" s="143">
        <v>4999.5</v>
      </c>
      <c r="N20" s="144">
        <v>745</v>
      </c>
      <c r="O20" s="180">
        <f>SUM(I20+K20+M20)</f>
        <v>11884</v>
      </c>
      <c r="P20" s="181">
        <f>SUM(J20+L20+N20)</f>
        <v>1824</v>
      </c>
      <c r="Q20" s="145">
        <f t="shared" si="0"/>
        <v>30.4</v>
      </c>
      <c r="R20" s="146">
        <f t="shared" si="1"/>
        <v>6.515350877192983</v>
      </c>
      <c r="S20" s="143">
        <v>27684.75</v>
      </c>
      <c r="T20" s="140">
        <f t="shared" si="3"/>
        <v>-0.5707384029113501</v>
      </c>
      <c r="U20" s="147">
        <v>149957.5</v>
      </c>
      <c r="V20" s="144">
        <v>19331</v>
      </c>
      <c r="W20" s="149">
        <f t="shared" si="4"/>
        <v>7.757358646733226</v>
      </c>
      <c r="X20" s="154"/>
    </row>
    <row r="21" spans="1:24" s="20" customFormat="1" ht="15" customHeight="1">
      <c r="A21" s="51">
        <v>17</v>
      </c>
      <c r="B21" s="148" t="s">
        <v>57</v>
      </c>
      <c r="C21" s="172">
        <v>40102</v>
      </c>
      <c r="D21" s="141" t="s">
        <v>2</v>
      </c>
      <c r="E21" s="141" t="s">
        <v>56</v>
      </c>
      <c r="F21" s="142">
        <v>62</v>
      </c>
      <c r="G21" s="142">
        <v>25</v>
      </c>
      <c r="H21" s="142">
        <v>4</v>
      </c>
      <c r="I21" s="143">
        <v>2363</v>
      </c>
      <c r="J21" s="144">
        <v>385</v>
      </c>
      <c r="K21" s="143">
        <v>4290</v>
      </c>
      <c r="L21" s="144">
        <v>695</v>
      </c>
      <c r="M21" s="143">
        <v>4914</v>
      </c>
      <c r="N21" s="144">
        <v>786</v>
      </c>
      <c r="O21" s="180">
        <f>+M21+K21+I21</f>
        <v>11567</v>
      </c>
      <c r="P21" s="181">
        <f>+N21+L21+J21</f>
        <v>1866</v>
      </c>
      <c r="Q21" s="145">
        <f t="shared" si="0"/>
        <v>74.64</v>
      </c>
      <c r="R21" s="146">
        <f t="shared" si="1"/>
        <v>6.19882100750268</v>
      </c>
      <c r="S21" s="143">
        <v>23719</v>
      </c>
      <c r="T21" s="140">
        <f t="shared" si="3"/>
        <v>-0.5123318858299254</v>
      </c>
      <c r="U21" s="147">
        <v>471039</v>
      </c>
      <c r="V21" s="144">
        <v>51863</v>
      </c>
      <c r="W21" s="149">
        <f t="shared" si="4"/>
        <v>9.082370861693308</v>
      </c>
      <c r="X21" s="154"/>
    </row>
    <row r="22" spans="1:24" s="20" customFormat="1" ht="15" customHeight="1">
      <c r="A22" s="2">
        <v>18</v>
      </c>
      <c r="B22" s="148" t="s">
        <v>64</v>
      </c>
      <c r="C22" s="172">
        <v>40109</v>
      </c>
      <c r="D22" s="141" t="s">
        <v>2</v>
      </c>
      <c r="E22" s="141" t="s">
        <v>65</v>
      </c>
      <c r="F22" s="142">
        <v>51</v>
      </c>
      <c r="G22" s="142">
        <v>34</v>
      </c>
      <c r="H22" s="142">
        <v>3</v>
      </c>
      <c r="I22" s="143">
        <v>511</v>
      </c>
      <c r="J22" s="144">
        <v>64</v>
      </c>
      <c r="K22" s="143">
        <v>4469</v>
      </c>
      <c r="L22" s="144">
        <v>457</v>
      </c>
      <c r="M22" s="143">
        <v>5320</v>
      </c>
      <c r="N22" s="144">
        <v>578</v>
      </c>
      <c r="O22" s="180">
        <f>+M22+K22+I22</f>
        <v>10300</v>
      </c>
      <c r="P22" s="181">
        <f>+N22+L22+J22</f>
        <v>1099</v>
      </c>
      <c r="Q22" s="145">
        <f t="shared" si="0"/>
        <v>32.3235294117647</v>
      </c>
      <c r="R22" s="146">
        <f t="shared" si="1"/>
        <v>9.372156505914468</v>
      </c>
      <c r="S22" s="143">
        <v>51180</v>
      </c>
      <c r="T22" s="140">
        <f t="shared" si="3"/>
        <v>-0.7987495115279406</v>
      </c>
      <c r="U22" s="147">
        <v>180672</v>
      </c>
      <c r="V22" s="144">
        <v>17852</v>
      </c>
      <c r="W22" s="149">
        <f t="shared" si="4"/>
        <v>10.120546717454626</v>
      </c>
      <c r="X22" s="154"/>
    </row>
    <row r="23" spans="1:24" s="20" customFormat="1" ht="15" customHeight="1">
      <c r="A23" s="2">
        <v>19</v>
      </c>
      <c r="B23" s="148" t="s">
        <v>66</v>
      </c>
      <c r="C23" s="172">
        <v>40109</v>
      </c>
      <c r="D23" s="141" t="s">
        <v>25</v>
      </c>
      <c r="E23" s="141" t="s">
        <v>26</v>
      </c>
      <c r="F23" s="142">
        <v>35</v>
      </c>
      <c r="G23" s="142">
        <v>23</v>
      </c>
      <c r="H23" s="142">
        <v>3</v>
      </c>
      <c r="I23" s="143">
        <v>1833.5</v>
      </c>
      <c r="J23" s="144">
        <v>289</v>
      </c>
      <c r="K23" s="143">
        <v>3447.5</v>
      </c>
      <c r="L23" s="144">
        <v>521</v>
      </c>
      <c r="M23" s="143">
        <v>3082.5</v>
      </c>
      <c r="N23" s="144">
        <v>451</v>
      </c>
      <c r="O23" s="180">
        <f>I23+K23+M23</f>
        <v>8363.5</v>
      </c>
      <c r="P23" s="181">
        <f>J23+L23+N23</f>
        <v>1261</v>
      </c>
      <c r="Q23" s="145">
        <f t="shared" si="0"/>
        <v>54.82608695652174</v>
      </c>
      <c r="R23" s="146">
        <f t="shared" si="1"/>
        <v>6.632434575733545</v>
      </c>
      <c r="S23" s="143">
        <v>55047</v>
      </c>
      <c r="T23" s="140">
        <f t="shared" si="3"/>
        <v>-0.8480661979762748</v>
      </c>
      <c r="U23" s="147">
        <v>226020.5</v>
      </c>
      <c r="V23" s="144">
        <v>21737</v>
      </c>
      <c r="W23" s="149">
        <f t="shared" si="4"/>
        <v>10.397962000276028</v>
      </c>
      <c r="X23" s="154"/>
    </row>
    <row r="24" spans="1:24" s="20" customFormat="1" ht="15" customHeight="1">
      <c r="A24" s="51">
        <v>20</v>
      </c>
      <c r="B24" s="148" t="s">
        <v>63</v>
      </c>
      <c r="C24" s="172">
        <v>40102</v>
      </c>
      <c r="D24" s="141" t="s">
        <v>25</v>
      </c>
      <c r="E24" s="141" t="s">
        <v>58</v>
      </c>
      <c r="F24" s="142">
        <v>9</v>
      </c>
      <c r="G24" s="142">
        <v>6</v>
      </c>
      <c r="H24" s="142">
        <v>4</v>
      </c>
      <c r="I24" s="143">
        <v>1276.5</v>
      </c>
      <c r="J24" s="144">
        <v>133</v>
      </c>
      <c r="K24" s="143">
        <v>2200</v>
      </c>
      <c r="L24" s="144">
        <v>188</v>
      </c>
      <c r="M24" s="143">
        <v>3486</v>
      </c>
      <c r="N24" s="144">
        <v>294</v>
      </c>
      <c r="O24" s="180">
        <f>I24+K24+M24</f>
        <v>6962.5</v>
      </c>
      <c r="P24" s="181">
        <f>J24+L24+N24</f>
        <v>615</v>
      </c>
      <c r="Q24" s="145">
        <f t="shared" si="0"/>
        <v>102.5</v>
      </c>
      <c r="R24" s="146">
        <f t="shared" si="1"/>
        <v>11.321138211382113</v>
      </c>
      <c r="S24" s="143">
        <v>45056.5</v>
      </c>
      <c r="T24" s="140">
        <f t="shared" si="3"/>
        <v>-0.8454717965221444</v>
      </c>
      <c r="U24" s="147">
        <v>333666.5</v>
      </c>
      <c r="V24" s="144">
        <v>26714</v>
      </c>
      <c r="W24" s="149">
        <f t="shared" si="4"/>
        <v>12.490323425918994</v>
      </c>
      <c r="X24" s="154"/>
    </row>
    <row r="25" spans="1:24" s="20" customFormat="1" ht="15" customHeight="1">
      <c r="A25" s="51">
        <v>21</v>
      </c>
      <c r="B25" s="148" t="s">
        <v>75</v>
      </c>
      <c r="C25" s="172">
        <v>40074</v>
      </c>
      <c r="D25" s="141" t="s">
        <v>48</v>
      </c>
      <c r="E25" s="141" t="s">
        <v>48</v>
      </c>
      <c r="F25" s="142">
        <v>11</v>
      </c>
      <c r="G25" s="142">
        <v>11</v>
      </c>
      <c r="H25" s="142">
        <v>8</v>
      </c>
      <c r="I25" s="143">
        <v>729</v>
      </c>
      <c r="J25" s="144">
        <v>138</v>
      </c>
      <c r="K25" s="143">
        <v>1503</v>
      </c>
      <c r="L25" s="144">
        <v>274</v>
      </c>
      <c r="M25" s="143">
        <v>1999</v>
      </c>
      <c r="N25" s="144">
        <v>353</v>
      </c>
      <c r="O25" s="180">
        <f>SUM(I25+K25+M25)</f>
        <v>4231</v>
      </c>
      <c r="P25" s="181">
        <f>SUM(J25+L25+N25)</f>
        <v>765</v>
      </c>
      <c r="Q25" s="145">
        <f t="shared" si="0"/>
        <v>69.54545454545455</v>
      </c>
      <c r="R25" s="146">
        <f t="shared" si="1"/>
        <v>5.530718954248366</v>
      </c>
      <c r="S25" s="143">
        <v>5927</v>
      </c>
      <c r="T25" s="140">
        <f t="shared" si="3"/>
        <v>-0.28614813565041336</v>
      </c>
      <c r="U25" s="147">
        <v>158210.5</v>
      </c>
      <c r="V25" s="144">
        <v>18983</v>
      </c>
      <c r="W25" s="149">
        <f t="shared" si="4"/>
        <v>8.334325449086025</v>
      </c>
      <c r="X25" s="154"/>
    </row>
    <row r="26" spans="1:24" s="20" customFormat="1" ht="15" customHeight="1">
      <c r="A26" s="51">
        <v>22</v>
      </c>
      <c r="B26" s="148" t="s">
        <v>59</v>
      </c>
      <c r="C26" s="172">
        <v>40102</v>
      </c>
      <c r="D26" s="141" t="s">
        <v>25</v>
      </c>
      <c r="E26" s="141" t="s">
        <v>29</v>
      </c>
      <c r="F26" s="142">
        <v>22</v>
      </c>
      <c r="G26" s="142">
        <v>6</v>
      </c>
      <c r="H26" s="142">
        <v>4</v>
      </c>
      <c r="I26" s="143">
        <v>595.5</v>
      </c>
      <c r="J26" s="144">
        <v>57</v>
      </c>
      <c r="K26" s="143">
        <v>1388.5</v>
      </c>
      <c r="L26" s="144">
        <v>138</v>
      </c>
      <c r="M26" s="143">
        <v>1616</v>
      </c>
      <c r="N26" s="144">
        <v>159</v>
      </c>
      <c r="O26" s="180">
        <f>I26+K26+M26</f>
        <v>3600</v>
      </c>
      <c r="P26" s="181">
        <f>J26+L26+N26</f>
        <v>354</v>
      </c>
      <c r="Q26" s="145">
        <f t="shared" si="0"/>
        <v>59</v>
      </c>
      <c r="R26" s="146">
        <f t="shared" si="1"/>
        <v>10.169491525423728</v>
      </c>
      <c r="S26" s="143">
        <v>12156.5</v>
      </c>
      <c r="T26" s="140">
        <f t="shared" si="3"/>
        <v>-0.7038621313700489</v>
      </c>
      <c r="U26" s="147">
        <v>262752.5</v>
      </c>
      <c r="V26" s="144">
        <v>21616</v>
      </c>
      <c r="W26" s="149">
        <f t="shared" si="4"/>
        <v>12.155463545521835</v>
      </c>
      <c r="X26" s="154"/>
    </row>
    <row r="27" spans="1:24" s="20" customFormat="1" ht="15" customHeight="1">
      <c r="A27" s="51">
        <v>23</v>
      </c>
      <c r="B27" s="148" t="s">
        <v>30</v>
      </c>
      <c r="C27" s="172">
        <v>39995</v>
      </c>
      <c r="D27" s="141" t="s">
        <v>25</v>
      </c>
      <c r="E27" s="141" t="s">
        <v>26</v>
      </c>
      <c r="F27" s="142">
        <v>209</v>
      </c>
      <c r="G27" s="142">
        <v>8</v>
      </c>
      <c r="H27" s="142">
        <v>19</v>
      </c>
      <c r="I27" s="143">
        <v>930</v>
      </c>
      <c r="J27" s="144">
        <v>226</v>
      </c>
      <c r="K27" s="143">
        <v>1118</v>
      </c>
      <c r="L27" s="144">
        <v>257</v>
      </c>
      <c r="M27" s="143">
        <v>1263</v>
      </c>
      <c r="N27" s="144">
        <v>279</v>
      </c>
      <c r="O27" s="180">
        <f>I27+K27+M27</f>
        <v>3311</v>
      </c>
      <c r="P27" s="181">
        <f>J27+L27+N27</f>
        <v>762</v>
      </c>
      <c r="Q27" s="145">
        <f t="shared" si="0"/>
        <v>95.25</v>
      </c>
      <c r="R27" s="146">
        <f t="shared" si="1"/>
        <v>4.34514435695538</v>
      </c>
      <c r="S27" s="143">
        <v>2151.5</v>
      </c>
      <c r="T27" s="140">
        <f t="shared" si="3"/>
        <v>0.5389263304671159</v>
      </c>
      <c r="U27" s="147">
        <v>11307997.5</v>
      </c>
      <c r="V27" s="144">
        <v>1401547</v>
      </c>
      <c r="W27" s="149">
        <f t="shared" si="4"/>
        <v>8.068225682049906</v>
      </c>
      <c r="X27" s="154"/>
    </row>
    <row r="28" spans="1:24" s="20" customFormat="1" ht="15" customHeight="1">
      <c r="A28" s="51">
        <v>24</v>
      </c>
      <c r="B28" s="148" t="s">
        <v>39</v>
      </c>
      <c r="C28" s="172">
        <v>40081</v>
      </c>
      <c r="D28" s="141" t="s">
        <v>24</v>
      </c>
      <c r="E28" s="141" t="s">
        <v>28</v>
      </c>
      <c r="F28" s="142">
        <v>70</v>
      </c>
      <c r="G28" s="142">
        <v>3</v>
      </c>
      <c r="H28" s="142">
        <v>7</v>
      </c>
      <c r="I28" s="143">
        <v>560</v>
      </c>
      <c r="J28" s="144">
        <v>116</v>
      </c>
      <c r="K28" s="143">
        <v>899</v>
      </c>
      <c r="L28" s="144">
        <v>181</v>
      </c>
      <c r="M28" s="143">
        <v>877</v>
      </c>
      <c r="N28" s="144">
        <v>174</v>
      </c>
      <c r="O28" s="180">
        <f aca="true" t="shared" si="5" ref="O28:P30">+I28+K28+M28</f>
        <v>2336</v>
      </c>
      <c r="P28" s="181">
        <f t="shared" si="5"/>
        <v>471</v>
      </c>
      <c r="Q28" s="145">
        <f t="shared" si="0"/>
        <v>157</v>
      </c>
      <c r="R28" s="146">
        <f t="shared" si="1"/>
        <v>4.959660297239915</v>
      </c>
      <c r="S28" s="143">
        <v>3217</v>
      </c>
      <c r="T28" s="140">
        <f t="shared" si="3"/>
        <v>-0.2738576313335406</v>
      </c>
      <c r="U28" s="147">
        <v>1387342</v>
      </c>
      <c r="V28" s="144">
        <v>136299</v>
      </c>
      <c r="W28" s="149">
        <f t="shared" si="4"/>
        <v>10.1786660210273</v>
      </c>
      <c r="X28" s="154"/>
    </row>
    <row r="29" spans="1:24" s="20" customFormat="1" ht="15" customHeight="1">
      <c r="A29" s="51">
        <v>25</v>
      </c>
      <c r="B29" s="148" t="s">
        <v>49</v>
      </c>
      <c r="C29" s="172">
        <v>40095</v>
      </c>
      <c r="D29" s="141" t="s">
        <v>24</v>
      </c>
      <c r="E29" s="141" t="s">
        <v>56</v>
      </c>
      <c r="F29" s="142">
        <v>75</v>
      </c>
      <c r="G29" s="142">
        <v>8</v>
      </c>
      <c r="H29" s="142">
        <v>5</v>
      </c>
      <c r="I29" s="143">
        <v>933</v>
      </c>
      <c r="J29" s="144">
        <v>191</v>
      </c>
      <c r="K29" s="143">
        <v>650</v>
      </c>
      <c r="L29" s="144">
        <v>90</v>
      </c>
      <c r="M29" s="143">
        <v>733</v>
      </c>
      <c r="N29" s="144">
        <v>104</v>
      </c>
      <c r="O29" s="180">
        <f t="shared" si="5"/>
        <v>2316</v>
      </c>
      <c r="P29" s="181">
        <f t="shared" si="5"/>
        <v>385</v>
      </c>
      <c r="Q29" s="145">
        <f t="shared" si="0"/>
        <v>48.125</v>
      </c>
      <c r="R29" s="146">
        <f t="shared" si="1"/>
        <v>6.015584415584415</v>
      </c>
      <c r="S29" s="143">
        <v>9947</v>
      </c>
      <c r="T29" s="140">
        <f t="shared" si="3"/>
        <v>-0.7671659796923695</v>
      </c>
      <c r="U29" s="147">
        <v>706803</v>
      </c>
      <c r="V29" s="144">
        <v>69921</v>
      </c>
      <c r="W29" s="149">
        <f t="shared" si="4"/>
        <v>10.108593984639807</v>
      </c>
      <c r="X29" s="154"/>
    </row>
    <row r="30" spans="1:24" s="20" customFormat="1" ht="15" customHeight="1">
      <c r="A30" s="51">
        <v>26</v>
      </c>
      <c r="B30" s="148" t="s">
        <v>67</v>
      </c>
      <c r="C30" s="172">
        <v>40109</v>
      </c>
      <c r="D30" s="141" t="s">
        <v>45</v>
      </c>
      <c r="E30" s="141" t="s">
        <v>46</v>
      </c>
      <c r="F30" s="142">
        <v>27</v>
      </c>
      <c r="G30" s="142">
        <v>6</v>
      </c>
      <c r="H30" s="142">
        <v>3</v>
      </c>
      <c r="I30" s="143">
        <v>509</v>
      </c>
      <c r="J30" s="144">
        <v>38</v>
      </c>
      <c r="K30" s="143">
        <v>616</v>
      </c>
      <c r="L30" s="144">
        <v>51</v>
      </c>
      <c r="M30" s="143">
        <v>717</v>
      </c>
      <c r="N30" s="144">
        <v>68</v>
      </c>
      <c r="O30" s="180">
        <f t="shared" si="5"/>
        <v>1842</v>
      </c>
      <c r="P30" s="181">
        <f t="shared" si="5"/>
        <v>157</v>
      </c>
      <c r="Q30" s="145">
        <f t="shared" si="0"/>
        <v>26.166666666666668</v>
      </c>
      <c r="R30" s="146">
        <f t="shared" si="1"/>
        <v>11.73248407643312</v>
      </c>
      <c r="S30" s="143">
        <v>32634</v>
      </c>
      <c r="T30" s="140">
        <f t="shared" si="3"/>
        <v>-0.9435558006986579</v>
      </c>
      <c r="U30" s="147">
        <v>139133</v>
      </c>
      <c r="V30" s="144">
        <v>11305</v>
      </c>
      <c r="W30" s="149">
        <f t="shared" si="4"/>
        <v>12.307209199469261</v>
      </c>
      <c r="X30" s="154"/>
    </row>
    <row r="31" spans="1:24" s="20" customFormat="1" ht="15" customHeight="1">
      <c r="A31" s="2">
        <v>27</v>
      </c>
      <c r="B31" s="148" t="s">
        <v>38</v>
      </c>
      <c r="C31" s="172">
        <v>40081</v>
      </c>
      <c r="D31" s="141" t="s">
        <v>2</v>
      </c>
      <c r="E31" s="141" t="s">
        <v>27</v>
      </c>
      <c r="F31" s="142">
        <v>77</v>
      </c>
      <c r="G31" s="142">
        <v>4</v>
      </c>
      <c r="H31" s="142">
        <v>7</v>
      </c>
      <c r="I31" s="143">
        <v>257</v>
      </c>
      <c r="J31" s="144">
        <v>75</v>
      </c>
      <c r="K31" s="143">
        <v>518</v>
      </c>
      <c r="L31" s="144">
        <v>114</v>
      </c>
      <c r="M31" s="143">
        <v>740</v>
      </c>
      <c r="N31" s="144">
        <v>150</v>
      </c>
      <c r="O31" s="180">
        <f>+M31+K31+I31</f>
        <v>1515</v>
      </c>
      <c r="P31" s="181">
        <f>+N31+L31+J31</f>
        <v>339</v>
      </c>
      <c r="Q31" s="145">
        <f t="shared" si="0"/>
        <v>84.75</v>
      </c>
      <c r="R31" s="146">
        <f t="shared" si="1"/>
        <v>4.469026548672566</v>
      </c>
      <c r="S31" s="143">
        <v>10297</v>
      </c>
      <c r="T31" s="140">
        <f t="shared" si="3"/>
        <v>-0.8528697678935613</v>
      </c>
      <c r="U31" s="147">
        <v>1768466</v>
      </c>
      <c r="V31" s="144">
        <v>176193</v>
      </c>
      <c r="W31" s="149">
        <f t="shared" si="4"/>
        <v>10.037095684845596</v>
      </c>
      <c r="X31" s="154"/>
    </row>
    <row r="32" spans="1:24" s="20" customFormat="1" ht="15" customHeight="1">
      <c r="A32" s="2">
        <v>28</v>
      </c>
      <c r="B32" s="148" t="s">
        <v>60</v>
      </c>
      <c r="C32" s="172">
        <v>40102</v>
      </c>
      <c r="D32" s="141" t="s">
        <v>70</v>
      </c>
      <c r="E32" s="141" t="s">
        <v>90</v>
      </c>
      <c r="F32" s="142">
        <v>15</v>
      </c>
      <c r="G32" s="142">
        <v>14</v>
      </c>
      <c r="H32" s="142">
        <v>4</v>
      </c>
      <c r="I32" s="143">
        <v>287</v>
      </c>
      <c r="J32" s="144">
        <v>54</v>
      </c>
      <c r="K32" s="143">
        <v>668</v>
      </c>
      <c r="L32" s="144">
        <v>111</v>
      </c>
      <c r="M32" s="143">
        <v>483</v>
      </c>
      <c r="N32" s="144">
        <v>89</v>
      </c>
      <c r="O32" s="180">
        <f>I32+K32+M32</f>
        <v>1438</v>
      </c>
      <c r="P32" s="181">
        <f>SUM(J32+L32+N32)</f>
        <v>254</v>
      </c>
      <c r="Q32" s="145">
        <f t="shared" si="0"/>
        <v>18.142857142857142</v>
      </c>
      <c r="R32" s="146">
        <f t="shared" si="1"/>
        <v>5.661417322834645</v>
      </c>
      <c r="S32" s="143">
        <v>671.5</v>
      </c>
      <c r="T32" s="140">
        <f t="shared" si="3"/>
        <v>1.1414743112434846</v>
      </c>
      <c r="U32" s="147">
        <v>26936.5</v>
      </c>
      <c r="V32" s="144">
        <v>4026</v>
      </c>
      <c r="W32" s="149">
        <f t="shared" si="4"/>
        <v>6.690635866865375</v>
      </c>
      <c r="X32" s="154"/>
    </row>
    <row r="33" spans="1:24" s="20" customFormat="1" ht="15" customHeight="1">
      <c r="A33" s="2">
        <v>29</v>
      </c>
      <c r="B33" s="148" t="s">
        <v>34</v>
      </c>
      <c r="C33" s="172">
        <v>40067</v>
      </c>
      <c r="D33" s="141" t="s">
        <v>25</v>
      </c>
      <c r="E33" s="141" t="s">
        <v>26</v>
      </c>
      <c r="F33" s="142">
        <v>51</v>
      </c>
      <c r="G33" s="142">
        <v>9</v>
      </c>
      <c r="H33" s="142">
        <v>9</v>
      </c>
      <c r="I33" s="143">
        <v>273</v>
      </c>
      <c r="J33" s="144">
        <v>51</v>
      </c>
      <c r="K33" s="143">
        <v>554</v>
      </c>
      <c r="L33" s="144">
        <v>93</v>
      </c>
      <c r="M33" s="143">
        <v>503</v>
      </c>
      <c r="N33" s="144">
        <v>93</v>
      </c>
      <c r="O33" s="180">
        <f>I33+K33+M33</f>
        <v>1330</v>
      </c>
      <c r="P33" s="181">
        <f>J33+L33+N33</f>
        <v>237</v>
      </c>
      <c r="Q33" s="145">
        <f t="shared" si="0"/>
        <v>26.333333333333332</v>
      </c>
      <c r="R33" s="146">
        <f t="shared" si="1"/>
        <v>5.6118143459915615</v>
      </c>
      <c r="S33" s="143">
        <v>2180</v>
      </c>
      <c r="T33" s="140">
        <f t="shared" si="3"/>
        <v>-0.38990825688073394</v>
      </c>
      <c r="U33" s="147">
        <v>458822</v>
      </c>
      <c r="V33" s="144">
        <v>49957</v>
      </c>
      <c r="W33" s="149">
        <f t="shared" si="4"/>
        <v>9.184338531136778</v>
      </c>
      <c r="X33" s="154"/>
    </row>
    <row r="34" spans="1:24" s="20" customFormat="1" ht="15" customHeight="1">
      <c r="A34" s="2">
        <v>30</v>
      </c>
      <c r="B34" s="148" t="s">
        <v>43</v>
      </c>
      <c r="C34" s="172">
        <v>40088</v>
      </c>
      <c r="D34" s="141" t="s">
        <v>41</v>
      </c>
      <c r="E34" s="141" t="s">
        <v>42</v>
      </c>
      <c r="F34" s="142">
        <v>149</v>
      </c>
      <c r="G34" s="142">
        <v>9</v>
      </c>
      <c r="H34" s="142">
        <v>6</v>
      </c>
      <c r="I34" s="143">
        <v>299</v>
      </c>
      <c r="J34" s="144">
        <v>39</v>
      </c>
      <c r="K34" s="143">
        <v>498</v>
      </c>
      <c r="L34" s="144">
        <v>73</v>
      </c>
      <c r="M34" s="143">
        <v>417</v>
      </c>
      <c r="N34" s="144">
        <v>69</v>
      </c>
      <c r="O34" s="180">
        <f>+I34+K34+M34</f>
        <v>1214</v>
      </c>
      <c r="P34" s="181">
        <f>+J34+L34+N34</f>
        <v>181</v>
      </c>
      <c r="Q34" s="145">
        <f t="shared" si="0"/>
        <v>20.11111111111111</v>
      </c>
      <c r="R34" s="146">
        <f t="shared" si="1"/>
        <v>6.707182320441989</v>
      </c>
      <c r="S34" s="143">
        <v>10001.5</v>
      </c>
      <c r="T34" s="140">
        <f t="shared" si="3"/>
        <v>-0.8786182072689097</v>
      </c>
      <c r="U34" s="147">
        <v>1053224.1</v>
      </c>
      <c r="V34" s="144">
        <v>123266</v>
      </c>
      <c r="W34" s="149">
        <f t="shared" si="4"/>
        <v>8.544319601512179</v>
      </c>
      <c r="X34" s="154"/>
    </row>
    <row r="35" spans="1:24" s="20" customFormat="1" ht="15" customHeight="1">
      <c r="A35" s="2">
        <v>31</v>
      </c>
      <c r="B35" s="148" t="s">
        <v>96</v>
      </c>
      <c r="C35" s="172">
        <v>40009</v>
      </c>
      <c r="D35" s="141" t="s">
        <v>24</v>
      </c>
      <c r="E35" s="141" t="s">
        <v>91</v>
      </c>
      <c r="F35" s="142">
        <v>190</v>
      </c>
      <c r="G35" s="142">
        <v>1</v>
      </c>
      <c r="H35" s="142">
        <v>15</v>
      </c>
      <c r="I35" s="143">
        <v>0</v>
      </c>
      <c r="J35" s="144">
        <v>0</v>
      </c>
      <c r="K35" s="143">
        <v>0</v>
      </c>
      <c r="L35" s="144">
        <v>0</v>
      </c>
      <c r="M35" s="143">
        <v>1200</v>
      </c>
      <c r="N35" s="144">
        <v>240</v>
      </c>
      <c r="O35" s="180">
        <f>+I35+K35+M35</f>
        <v>1200</v>
      </c>
      <c r="P35" s="181">
        <f>+J35+L35+N35</f>
        <v>240</v>
      </c>
      <c r="Q35" s="145">
        <f t="shared" si="0"/>
        <v>240</v>
      </c>
      <c r="R35" s="146">
        <f t="shared" si="1"/>
        <v>5</v>
      </c>
      <c r="S35" s="143"/>
      <c r="T35" s="140">
        <f t="shared" si="3"/>
      </c>
      <c r="U35" s="147">
        <v>5051227</v>
      </c>
      <c r="V35" s="144">
        <v>639862</v>
      </c>
      <c r="W35" s="149">
        <f t="shared" si="4"/>
        <v>7.8942443839452885</v>
      </c>
      <c r="X35" s="154"/>
    </row>
    <row r="36" spans="1:24" s="20" customFormat="1" ht="15" customHeight="1">
      <c r="A36" s="2">
        <v>32</v>
      </c>
      <c r="B36" s="148" t="s">
        <v>101</v>
      </c>
      <c r="C36" s="172">
        <v>40095</v>
      </c>
      <c r="D36" s="141" t="s">
        <v>25</v>
      </c>
      <c r="E36" s="141" t="s">
        <v>51</v>
      </c>
      <c r="F36" s="142">
        <v>52</v>
      </c>
      <c r="G36" s="142">
        <v>6</v>
      </c>
      <c r="H36" s="142">
        <v>5</v>
      </c>
      <c r="I36" s="143">
        <v>162</v>
      </c>
      <c r="J36" s="144">
        <v>28</v>
      </c>
      <c r="K36" s="143">
        <v>343</v>
      </c>
      <c r="L36" s="144">
        <v>63</v>
      </c>
      <c r="M36" s="143">
        <v>410</v>
      </c>
      <c r="N36" s="144">
        <v>70</v>
      </c>
      <c r="O36" s="180">
        <f>I36+K36+M36</f>
        <v>915</v>
      </c>
      <c r="P36" s="181">
        <f>J36+L36+N36</f>
        <v>161</v>
      </c>
      <c r="Q36" s="145">
        <f t="shared" si="0"/>
        <v>26.833333333333332</v>
      </c>
      <c r="R36" s="146">
        <f t="shared" si="1"/>
        <v>5.683229813664596</v>
      </c>
      <c r="S36" s="143">
        <v>5463</v>
      </c>
      <c r="T36" s="140">
        <f t="shared" si="3"/>
        <v>-0.8325096101043383</v>
      </c>
      <c r="U36" s="147">
        <v>215982.75</v>
      </c>
      <c r="V36" s="144">
        <v>26687</v>
      </c>
      <c r="W36" s="149">
        <f t="shared" si="4"/>
        <v>8.093182073668828</v>
      </c>
      <c r="X36" s="154"/>
    </row>
    <row r="37" spans="1:24" s="20" customFormat="1" ht="15" customHeight="1">
      <c r="A37" s="2">
        <v>33</v>
      </c>
      <c r="B37" s="148" t="s">
        <v>92</v>
      </c>
      <c r="C37" s="172">
        <v>40039</v>
      </c>
      <c r="D37" s="141" t="s">
        <v>25</v>
      </c>
      <c r="E37" s="141" t="s">
        <v>93</v>
      </c>
      <c r="F37" s="142">
        <v>25</v>
      </c>
      <c r="G37" s="142">
        <v>3</v>
      </c>
      <c r="H37" s="142">
        <v>12</v>
      </c>
      <c r="I37" s="143">
        <v>250</v>
      </c>
      <c r="J37" s="144">
        <v>36</v>
      </c>
      <c r="K37" s="143">
        <v>248</v>
      </c>
      <c r="L37" s="144">
        <v>35</v>
      </c>
      <c r="M37" s="143">
        <v>161</v>
      </c>
      <c r="N37" s="144">
        <v>23</v>
      </c>
      <c r="O37" s="180">
        <f>I37+K37+M37</f>
        <v>659</v>
      </c>
      <c r="P37" s="181">
        <f>J37+L37+N37</f>
        <v>94</v>
      </c>
      <c r="Q37" s="145">
        <f t="shared" si="0"/>
        <v>31.333333333333332</v>
      </c>
      <c r="R37" s="146">
        <f t="shared" si="1"/>
        <v>7.01063829787234</v>
      </c>
      <c r="S37" s="143"/>
      <c r="T37" s="140">
        <f t="shared" si="3"/>
      </c>
      <c r="U37" s="147">
        <v>282692</v>
      </c>
      <c r="V37" s="144">
        <v>37735</v>
      </c>
      <c r="W37" s="149">
        <f t="shared" si="4"/>
        <v>7.4915065588975756</v>
      </c>
      <c r="X37" s="154"/>
    </row>
    <row r="38" spans="1:24" s="20" customFormat="1" ht="15" customHeight="1">
      <c r="A38" s="2">
        <v>34</v>
      </c>
      <c r="B38" s="148" t="s">
        <v>44</v>
      </c>
      <c r="C38" s="172">
        <v>40088</v>
      </c>
      <c r="D38" s="141" t="s">
        <v>45</v>
      </c>
      <c r="E38" s="141" t="s">
        <v>46</v>
      </c>
      <c r="F38" s="142">
        <v>53</v>
      </c>
      <c r="G38" s="142">
        <v>4</v>
      </c>
      <c r="H38" s="142">
        <v>6</v>
      </c>
      <c r="I38" s="143">
        <v>147</v>
      </c>
      <c r="J38" s="144">
        <v>22</v>
      </c>
      <c r="K38" s="143">
        <v>219</v>
      </c>
      <c r="L38" s="144">
        <v>31</v>
      </c>
      <c r="M38" s="143">
        <v>203</v>
      </c>
      <c r="N38" s="144">
        <v>30</v>
      </c>
      <c r="O38" s="180">
        <f>+I38+K38+M38</f>
        <v>569</v>
      </c>
      <c r="P38" s="181">
        <f>+J38+L38+N38</f>
        <v>83</v>
      </c>
      <c r="Q38" s="145">
        <f t="shared" si="0"/>
        <v>20.75</v>
      </c>
      <c r="R38" s="146">
        <f t="shared" si="1"/>
        <v>6.855421686746988</v>
      </c>
      <c r="S38" s="143">
        <v>4241</v>
      </c>
      <c r="T38" s="140">
        <f t="shared" si="3"/>
        <v>-0.8658335298278708</v>
      </c>
      <c r="U38" s="147">
        <v>516851</v>
      </c>
      <c r="V38" s="144">
        <v>50682</v>
      </c>
      <c r="W38" s="149">
        <f t="shared" si="4"/>
        <v>10.197920366204965</v>
      </c>
      <c r="X38" s="154"/>
    </row>
    <row r="39" spans="1:24" s="20" customFormat="1" ht="15" customHeight="1">
      <c r="A39" s="2">
        <v>35</v>
      </c>
      <c r="B39" s="148" t="s">
        <v>33</v>
      </c>
      <c r="C39" s="172">
        <v>40067</v>
      </c>
      <c r="D39" s="141" t="s">
        <v>31</v>
      </c>
      <c r="E39" s="141" t="s">
        <v>32</v>
      </c>
      <c r="F39" s="142">
        <v>105</v>
      </c>
      <c r="G39" s="142">
        <v>3</v>
      </c>
      <c r="H39" s="142">
        <v>9</v>
      </c>
      <c r="I39" s="143">
        <v>189</v>
      </c>
      <c r="J39" s="144">
        <v>39</v>
      </c>
      <c r="K39" s="143">
        <v>90</v>
      </c>
      <c r="L39" s="144">
        <v>11</v>
      </c>
      <c r="M39" s="143">
        <v>122</v>
      </c>
      <c r="N39" s="144">
        <v>16</v>
      </c>
      <c r="O39" s="180">
        <f>I39+K39+M39</f>
        <v>401</v>
      </c>
      <c r="P39" s="181">
        <f>J39+L39+N39</f>
        <v>66</v>
      </c>
      <c r="Q39" s="145">
        <f t="shared" si="0"/>
        <v>22</v>
      </c>
      <c r="R39" s="146">
        <f t="shared" si="1"/>
        <v>6.075757575757576</v>
      </c>
      <c r="S39" s="143">
        <v>1059.5</v>
      </c>
      <c r="T39" s="140">
        <f t="shared" si="3"/>
        <v>-0.6215195847097688</v>
      </c>
      <c r="U39" s="147">
        <v>603121.25</v>
      </c>
      <c r="V39" s="144">
        <v>70003</v>
      </c>
      <c r="W39" s="149">
        <f>IF(U39&lt;&gt;0,U39/V39,"")</f>
        <v>8.615648615059355</v>
      </c>
      <c r="X39" s="154"/>
    </row>
    <row r="40" spans="1:24" s="20" customFormat="1" ht="15" customHeight="1">
      <c r="A40" s="2">
        <v>36</v>
      </c>
      <c r="B40" s="148" t="s">
        <v>76</v>
      </c>
      <c r="C40" s="172">
        <v>40074</v>
      </c>
      <c r="D40" s="141" t="s">
        <v>25</v>
      </c>
      <c r="E40" s="141" t="s">
        <v>35</v>
      </c>
      <c r="F40" s="142">
        <v>30</v>
      </c>
      <c r="G40" s="142">
        <v>3</v>
      </c>
      <c r="H40" s="142">
        <v>8</v>
      </c>
      <c r="I40" s="143">
        <v>48</v>
      </c>
      <c r="J40" s="144">
        <v>9</v>
      </c>
      <c r="K40" s="143">
        <v>78</v>
      </c>
      <c r="L40" s="144">
        <v>15</v>
      </c>
      <c r="M40" s="143">
        <v>84</v>
      </c>
      <c r="N40" s="144">
        <v>15</v>
      </c>
      <c r="O40" s="180">
        <f>I40+K40+M40</f>
        <v>210</v>
      </c>
      <c r="P40" s="181">
        <f>J40+L40+N40</f>
        <v>39</v>
      </c>
      <c r="Q40" s="145">
        <f t="shared" si="0"/>
        <v>13</v>
      </c>
      <c r="R40" s="146">
        <f t="shared" si="1"/>
        <v>5.384615384615385</v>
      </c>
      <c r="S40" s="143">
        <v>1546</v>
      </c>
      <c r="T40" s="140">
        <f t="shared" si="3"/>
        <v>-0.8641655886157826</v>
      </c>
      <c r="U40" s="147">
        <v>188756.5</v>
      </c>
      <c r="V40" s="144">
        <v>20624</v>
      </c>
      <c r="W40" s="149">
        <f>U40/V40</f>
        <v>9.152274049650892</v>
      </c>
      <c r="X40" s="154"/>
    </row>
    <row r="41" spans="1:24" s="20" customFormat="1" ht="15" customHeight="1">
      <c r="A41" s="2">
        <v>37</v>
      </c>
      <c r="B41" s="148" t="s">
        <v>52</v>
      </c>
      <c r="C41" s="172">
        <v>40095</v>
      </c>
      <c r="D41" s="141" t="s">
        <v>70</v>
      </c>
      <c r="E41" s="141" t="s">
        <v>94</v>
      </c>
      <c r="F41" s="142">
        <v>8</v>
      </c>
      <c r="G41" s="142">
        <v>3</v>
      </c>
      <c r="H41" s="142">
        <v>5</v>
      </c>
      <c r="I41" s="143">
        <v>12</v>
      </c>
      <c r="J41" s="144">
        <v>2</v>
      </c>
      <c r="K41" s="143">
        <v>38</v>
      </c>
      <c r="L41" s="144">
        <v>5</v>
      </c>
      <c r="M41" s="143">
        <v>144</v>
      </c>
      <c r="N41" s="144">
        <v>16</v>
      </c>
      <c r="O41" s="180">
        <f>SUM(I41+K41+M41)</f>
        <v>194</v>
      </c>
      <c r="P41" s="181">
        <f>SUM(J41+L41+N41)</f>
        <v>23</v>
      </c>
      <c r="Q41" s="145">
        <f t="shared" si="0"/>
        <v>7.666666666666667</v>
      </c>
      <c r="R41" s="146">
        <f t="shared" si="1"/>
        <v>8.434782608695652</v>
      </c>
      <c r="S41" s="143">
        <v>691</v>
      </c>
      <c r="T41" s="140">
        <f t="shared" si="3"/>
        <v>-0.7192474674384949</v>
      </c>
      <c r="U41" s="147">
        <v>8832.5</v>
      </c>
      <c r="V41" s="144">
        <v>1145</v>
      </c>
      <c r="W41" s="149">
        <f>U41/V41</f>
        <v>7.713973799126638</v>
      </c>
      <c r="X41" s="154"/>
    </row>
    <row r="42" spans="1:24" s="20" customFormat="1" ht="15" customHeight="1">
      <c r="A42" s="2">
        <v>38</v>
      </c>
      <c r="B42" s="148" t="s">
        <v>77</v>
      </c>
      <c r="C42" s="172">
        <v>40074</v>
      </c>
      <c r="D42" s="141" t="s">
        <v>24</v>
      </c>
      <c r="E42" s="141" t="s">
        <v>40</v>
      </c>
      <c r="F42" s="142">
        <v>66</v>
      </c>
      <c r="G42" s="142">
        <v>1</v>
      </c>
      <c r="H42" s="142">
        <v>8</v>
      </c>
      <c r="I42" s="143">
        <v>0</v>
      </c>
      <c r="J42" s="144">
        <v>0</v>
      </c>
      <c r="K42" s="143">
        <v>26</v>
      </c>
      <c r="L42" s="144">
        <v>4</v>
      </c>
      <c r="M42" s="143">
        <v>0</v>
      </c>
      <c r="N42" s="144">
        <v>0</v>
      </c>
      <c r="O42" s="180">
        <f>+I42+K42+M42</f>
        <v>26</v>
      </c>
      <c r="P42" s="181">
        <f>+J42+L42+N42</f>
        <v>4</v>
      </c>
      <c r="Q42" s="145">
        <f t="shared" si="0"/>
        <v>4</v>
      </c>
      <c r="R42" s="146">
        <f t="shared" si="1"/>
        <v>6.5</v>
      </c>
      <c r="S42" s="143">
        <v>241</v>
      </c>
      <c r="T42" s="140">
        <f t="shared" si="3"/>
        <v>-0.8921161825726142</v>
      </c>
      <c r="U42" s="147">
        <v>225628</v>
      </c>
      <c r="V42" s="144">
        <v>27904</v>
      </c>
      <c r="W42" s="149">
        <f>U42/V42</f>
        <v>8.085865825688073</v>
      </c>
      <c r="X42" s="154"/>
    </row>
    <row r="43" spans="1:24" s="20" customFormat="1" ht="15" customHeight="1">
      <c r="A43" s="2">
        <v>39</v>
      </c>
      <c r="B43" s="148" t="s">
        <v>36</v>
      </c>
      <c r="C43" s="172">
        <v>40074</v>
      </c>
      <c r="D43" s="141" t="s">
        <v>31</v>
      </c>
      <c r="E43" s="141" t="s">
        <v>37</v>
      </c>
      <c r="F43" s="142">
        <v>142</v>
      </c>
      <c r="G43" s="142">
        <v>1</v>
      </c>
      <c r="H43" s="142">
        <v>8</v>
      </c>
      <c r="I43" s="143">
        <v>0</v>
      </c>
      <c r="J43" s="144">
        <v>0</v>
      </c>
      <c r="K43" s="143">
        <v>20</v>
      </c>
      <c r="L43" s="144">
        <v>4</v>
      </c>
      <c r="M43" s="143">
        <v>0</v>
      </c>
      <c r="N43" s="144">
        <v>0</v>
      </c>
      <c r="O43" s="180">
        <f>I43+K43+M43</f>
        <v>20</v>
      </c>
      <c r="P43" s="181">
        <f>J43+L43+N43</f>
        <v>4</v>
      </c>
      <c r="Q43" s="145">
        <f t="shared" si="0"/>
        <v>4</v>
      </c>
      <c r="R43" s="146">
        <f t="shared" si="1"/>
        <v>5</v>
      </c>
      <c r="S43" s="143">
        <v>3240</v>
      </c>
      <c r="T43" s="140">
        <f t="shared" si="3"/>
        <v>-0.9938271604938271</v>
      </c>
      <c r="U43" s="147">
        <v>809170.5</v>
      </c>
      <c r="V43" s="144">
        <v>102073</v>
      </c>
      <c r="W43" s="149">
        <f>IF(U43&lt;&gt;0,U43/V43,"")</f>
        <v>7.927370607310454</v>
      </c>
      <c r="X43" s="154"/>
    </row>
    <row r="44" spans="1:24" s="20" customFormat="1" ht="15" customHeight="1" thickBot="1">
      <c r="A44" s="2">
        <v>40</v>
      </c>
      <c r="B44" s="156" t="s">
        <v>47</v>
      </c>
      <c r="C44" s="174">
        <v>40088</v>
      </c>
      <c r="D44" s="157" t="s">
        <v>31</v>
      </c>
      <c r="E44" s="157" t="s">
        <v>95</v>
      </c>
      <c r="F44" s="158">
        <v>55</v>
      </c>
      <c r="G44" s="158">
        <v>1</v>
      </c>
      <c r="H44" s="158">
        <v>6</v>
      </c>
      <c r="I44" s="159">
        <v>0</v>
      </c>
      <c r="J44" s="160">
        <v>0</v>
      </c>
      <c r="K44" s="159">
        <v>0</v>
      </c>
      <c r="L44" s="160">
        <v>0</v>
      </c>
      <c r="M44" s="159">
        <v>20</v>
      </c>
      <c r="N44" s="160">
        <v>4</v>
      </c>
      <c r="O44" s="182">
        <f>I44+K44+M44</f>
        <v>20</v>
      </c>
      <c r="P44" s="183">
        <f>J44+L44+N44</f>
        <v>4</v>
      </c>
      <c r="Q44" s="176">
        <f t="shared" si="0"/>
        <v>4</v>
      </c>
      <c r="R44" s="177">
        <f t="shared" si="1"/>
        <v>5</v>
      </c>
      <c r="S44" s="159">
        <v>952</v>
      </c>
      <c r="T44" s="150">
        <f t="shared" si="3"/>
        <v>-0.9789915966386554</v>
      </c>
      <c r="U44" s="175">
        <v>144891.5</v>
      </c>
      <c r="V44" s="160">
        <v>17741</v>
      </c>
      <c r="W44" s="161">
        <f>IF(U44&lt;&gt;0,U44/V44,"")</f>
        <v>8.167042444056142</v>
      </c>
      <c r="X44" s="154"/>
    </row>
    <row r="45" spans="1:28" s="22" customFormat="1" ht="15">
      <c r="A45" s="1"/>
      <c r="B45" s="237"/>
      <c r="C45" s="238"/>
      <c r="D45" s="238"/>
      <c r="E45" s="239"/>
      <c r="F45" s="3"/>
      <c r="G45" s="3"/>
      <c r="H45" s="4"/>
      <c r="I45" s="123"/>
      <c r="J45" s="128"/>
      <c r="K45" s="123"/>
      <c r="L45" s="128"/>
      <c r="M45" s="123"/>
      <c r="N45" s="128"/>
      <c r="O45" s="124"/>
      <c r="P45" s="134"/>
      <c r="Q45" s="128"/>
      <c r="R45" s="5"/>
      <c r="S45" s="123"/>
      <c r="T45" s="6"/>
      <c r="U45" s="123"/>
      <c r="V45" s="128"/>
      <c r="W45" s="5"/>
      <c r="AB45" s="22" t="s">
        <v>17</v>
      </c>
    </row>
    <row r="46" spans="1:24" s="26" customFormat="1" ht="18">
      <c r="A46" s="23"/>
      <c r="B46" s="24"/>
      <c r="C46" s="25"/>
      <c r="F46" s="27"/>
      <c r="G46" s="28"/>
      <c r="H46" s="29"/>
      <c r="I46" s="31"/>
      <c r="J46" s="129"/>
      <c r="K46" s="31"/>
      <c r="L46" s="129"/>
      <c r="M46" s="31"/>
      <c r="N46" s="129"/>
      <c r="O46" s="31"/>
      <c r="P46" s="129"/>
      <c r="Q46" s="129"/>
      <c r="R46" s="30"/>
      <c r="S46" s="31"/>
      <c r="T46" s="32"/>
      <c r="U46" s="31"/>
      <c r="V46" s="129"/>
      <c r="W46" s="30"/>
      <c r="X46" s="33"/>
    </row>
    <row r="47" spans="4:23" ht="18">
      <c r="D47" s="235"/>
      <c r="E47" s="236"/>
      <c r="F47" s="236"/>
      <c r="G47" s="236"/>
      <c r="S47" s="243" t="s">
        <v>0</v>
      </c>
      <c r="T47" s="243"/>
      <c r="U47" s="243"/>
      <c r="V47" s="243"/>
      <c r="W47" s="243"/>
    </row>
    <row r="48" spans="4:23" ht="18">
      <c r="D48" s="39"/>
      <c r="E48" s="40"/>
      <c r="F48" s="41"/>
      <c r="G48" s="41"/>
      <c r="S48" s="243"/>
      <c r="T48" s="243"/>
      <c r="U48" s="243"/>
      <c r="V48" s="243"/>
      <c r="W48" s="243"/>
    </row>
    <row r="49" spans="19:23" ht="18">
      <c r="S49" s="243"/>
      <c r="T49" s="243"/>
      <c r="U49" s="243"/>
      <c r="V49" s="243"/>
      <c r="W49" s="243"/>
    </row>
    <row r="50" spans="16:23" ht="18">
      <c r="P50" s="240" t="s">
        <v>23</v>
      </c>
      <c r="Q50" s="241"/>
      <c r="R50" s="241"/>
      <c r="S50" s="241"/>
      <c r="T50" s="241"/>
      <c r="U50" s="241"/>
      <c r="V50" s="241"/>
      <c r="W50" s="241"/>
    </row>
    <row r="51" spans="16:23" ht="18">
      <c r="P51" s="241"/>
      <c r="Q51" s="241"/>
      <c r="R51" s="241"/>
      <c r="S51" s="241"/>
      <c r="T51" s="241"/>
      <c r="U51" s="241"/>
      <c r="V51" s="241"/>
      <c r="W51" s="241"/>
    </row>
    <row r="52" spans="16:23" ht="18">
      <c r="P52" s="241"/>
      <c r="Q52" s="241"/>
      <c r="R52" s="241"/>
      <c r="S52" s="241"/>
      <c r="T52" s="241"/>
      <c r="U52" s="241"/>
      <c r="V52" s="241"/>
      <c r="W52" s="241"/>
    </row>
    <row r="53" spans="16:23" ht="18">
      <c r="P53" s="241"/>
      <c r="Q53" s="241"/>
      <c r="R53" s="241"/>
      <c r="S53" s="241"/>
      <c r="T53" s="241"/>
      <c r="U53" s="241"/>
      <c r="V53" s="241"/>
      <c r="W53" s="241"/>
    </row>
    <row r="54" spans="16:23" ht="18">
      <c r="P54" s="241"/>
      <c r="Q54" s="241"/>
      <c r="R54" s="241"/>
      <c r="S54" s="241"/>
      <c r="T54" s="241"/>
      <c r="U54" s="241"/>
      <c r="V54" s="241"/>
      <c r="W54" s="241"/>
    </row>
    <row r="55" spans="16:23" ht="18">
      <c r="P55" s="241"/>
      <c r="Q55" s="241"/>
      <c r="R55" s="241"/>
      <c r="S55" s="241"/>
      <c r="T55" s="241"/>
      <c r="U55" s="241"/>
      <c r="V55" s="241"/>
      <c r="W55" s="241"/>
    </row>
    <row r="56" spans="16:23" ht="18">
      <c r="P56" s="242" t="s">
        <v>11</v>
      </c>
      <c r="Q56" s="241"/>
      <c r="R56" s="241"/>
      <c r="S56" s="241"/>
      <c r="T56" s="241"/>
      <c r="U56" s="241"/>
      <c r="V56" s="241"/>
      <c r="W56" s="241"/>
    </row>
    <row r="57" spans="16:23" ht="18">
      <c r="P57" s="241"/>
      <c r="Q57" s="241"/>
      <c r="R57" s="241"/>
      <c r="S57" s="241"/>
      <c r="T57" s="241"/>
      <c r="U57" s="241"/>
      <c r="V57" s="241"/>
      <c r="W57" s="241"/>
    </row>
    <row r="58" spans="16:23" ht="18">
      <c r="P58" s="241"/>
      <c r="Q58" s="241"/>
      <c r="R58" s="241"/>
      <c r="S58" s="241"/>
      <c r="T58" s="241"/>
      <c r="U58" s="241"/>
      <c r="V58" s="241"/>
      <c r="W58" s="241"/>
    </row>
    <row r="59" spans="16:23" ht="18">
      <c r="P59" s="241"/>
      <c r="Q59" s="241"/>
      <c r="R59" s="241"/>
      <c r="S59" s="241"/>
      <c r="T59" s="241"/>
      <c r="U59" s="241"/>
      <c r="V59" s="241"/>
      <c r="W59" s="241"/>
    </row>
    <row r="60" spans="16:23" ht="18">
      <c r="P60" s="241"/>
      <c r="Q60" s="241"/>
      <c r="R60" s="241"/>
      <c r="S60" s="241"/>
      <c r="T60" s="241"/>
      <c r="U60" s="241"/>
      <c r="V60" s="241"/>
      <c r="W60" s="241"/>
    </row>
    <row r="61" spans="16:23" ht="18">
      <c r="P61" s="241"/>
      <c r="Q61" s="241"/>
      <c r="R61" s="241"/>
      <c r="S61" s="241"/>
      <c r="T61" s="241"/>
      <c r="U61" s="241"/>
      <c r="V61" s="241"/>
      <c r="W61" s="241"/>
    </row>
    <row r="62" spans="16:23" ht="18">
      <c r="P62" s="241"/>
      <c r="Q62" s="241"/>
      <c r="R62" s="241"/>
      <c r="S62" s="241"/>
      <c r="T62" s="241"/>
      <c r="U62" s="241"/>
      <c r="V62" s="241"/>
      <c r="W62" s="241"/>
    </row>
  </sheetData>
  <sheetProtection/>
  <mergeCells count="19">
    <mergeCell ref="P50:W55"/>
    <mergeCell ref="P56:W62"/>
    <mergeCell ref="S47:W49"/>
    <mergeCell ref="B3:B4"/>
    <mergeCell ref="C3:C4"/>
    <mergeCell ref="E3:E4"/>
    <mergeCell ref="H3:H4"/>
    <mergeCell ref="D47:G47"/>
    <mergeCell ref="B45:E45"/>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r:id="rId2"/>
  <ignoredErrors>
    <ignoredError sqref="T45:W45 N45 S45 O45:R45 R46 S46 O46:Q46 O25:O34 P35:W41 O35:O41 P25:W34 P6:W24"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40" zoomScaleNormal="140" zoomScalePageLayoutView="0" workbookViewId="0" topLeftCell="B1">
      <selection activeCell="B3" sqref="B3:B4"/>
    </sheetView>
  </sheetViews>
  <sheetFormatPr defaultColWidth="39.8515625" defaultRowHeight="12.75"/>
  <cols>
    <col min="1" max="1" width="4.00390625" style="116" bestFit="1" customWidth="1"/>
    <col min="2" max="2" width="27.7109375" style="115" bestFit="1" customWidth="1"/>
    <col min="3" max="3" width="9.421875" style="113" customWidth="1"/>
    <col min="4" max="4" width="13.57421875" style="115" bestFit="1" customWidth="1"/>
    <col min="5" max="5" width="18.140625" style="117" hidden="1" customWidth="1"/>
    <col min="6" max="6" width="6.28125" style="113" hidden="1" customWidth="1"/>
    <col min="7" max="7" width="8.421875" style="113" bestFit="1" customWidth="1"/>
    <col min="8" max="8" width="10.140625" style="113" customWidth="1"/>
    <col min="9" max="9" width="11.00390625" style="114" hidden="1" customWidth="1"/>
    <col min="10" max="10" width="7.421875" style="115" hidden="1" customWidth="1"/>
    <col min="11" max="11" width="11.00390625" style="114" hidden="1" customWidth="1"/>
    <col min="12" max="12" width="8.00390625" style="115" hidden="1" customWidth="1"/>
    <col min="13" max="13" width="12.140625" style="114" hidden="1" customWidth="1"/>
    <col min="14" max="14" width="8.00390625" style="115" hidden="1" customWidth="1"/>
    <col min="15" max="15" width="13.57421875" style="118" bestFit="1" customWidth="1"/>
    <col min="16" max="16" width="8.57421875" style="115" bestFit="1" customWidth="1"/>
    <col min="17" max="17" width="10.7109375" style="115" hidden="1" customWidth="1"/>
    <col min="18" max="18" width="7.7109375" style="120" hidden="1" customWidth="1"/>
    <col min="19" max="19" width="12.140625" style="121" hidden="1" customWidth="1"/>
    <col min="20" max="20" width="0.5625" style="115" hidden="1" customWidth="1"/>
    <col min="21" max="21" width="13.421875" style="114" bestFit="1" customWidth="1"/>
    <col min="22" max="22" width="9.57421875" style="122" bestFit="1" customWidth="1"/>
    <col min="23" max="23" width="7.140625" style="120" customWidth="1"/>
    <col min="24" max="24" width="39.8515625" style="119" customWidth="1"/>
    <col min="25" max="27" width="39.8515625" style="115" customWidth="1"/>
    <col min="28" max="28" width="2.00390625" style="115" bestFit="1" customWidth="1"/>
    <col min="29" max="16384" width="39.8515625" style="115" customWidth="1"/>
  </cols>
  <sheetData>
    <row r="1" spans="1:15" s="64" customFormat="1" ht="99" customHeight="1">
      <c r="A1" s="52"/>
      <c r="B1" s="53"/>
      <c r="C1" s="54"/>
      <c r="D1" s="55"/>
      <c r="E1" s="55"/>
      <c r="F1" s="56"/>
      <c r="G1" s="56"/>
      <c r="H1" s="56"/>
      <c r="I1" s="57"/>
      <c r="J1" s="58"/>
      <c r="K1" s="59"/>
      <c r="L1" s="60"/>
      <c r="M1" s="61"/>
      <c r="N1" s="62"/>
      <c r="O1" s="63"/>
    </row>
    <row r="2" spans="1:23" s="65" customFormat="1" ht="27.75" thickBot="1">
      <c r="A2" s="255" t="s">
        <v>12</v>
      </c>
      <c r="B2" s="256"/>
      <c r="C2" s="256"/>
      <c r="D2" s="256"/>
      <c r="E2" s="256"/>
      <c r="F2" s="256"/>
      <c r="G2" s="256"/>
      <c r="H2" s="256"/>
      <c r="I2" s="256"/>
      <c r="J2" s="256"/>
      <c r="K2" s="256"/>
      <c r="L2" s="256"/>
      <c r="M2" s="256"/>
      <c r="N2" s="256"/>
      <c r="O2" s="256"/>
      <c r="P2" s="256"/>
      <c r="Q2" s="256"/>
      <c r="R2" s="256"/>
      <c r="S2" s="256"/>
      <c r="T2" s="256"/>
      <c r="U2" s="256"/>
      <c r="V2" s="256"/>
      <c r="W2" s="256"/>
    </row>
    <row r="3" spans="1:23" s="67" customFormat="1" ht="16.5" customHeight="1">
      <c r="A3" s="66"/>
      <c r="B3" s="257" t="s">
        <v>13</v>
      </c>
      <c r="C3" s="259" t="s">
        <v>18</v>
      </c>
      <c r="D3" s="261" t="s">
        <v>4</v>
      </c>
      <c r="E3" s="261" t="s">
        <v>1</v>
      </c>
      <c r="F3" s="261" t="s">
        <v>19</v>
      </c>
      <c r="G3" s="261" t="s">
        <v>20</v>
      </c>
      <c r="H3" s="261" t="s">
        <v>21</v>
      </c>
      <c r="I3" s="252" t="s">
        <v>5</v>
      </c>
      <c r="J3" s="252"/>
      <c r="K3" s="252" t="s">
        <v>6</v>
      </c>
      <c r="L3" s="252"/>
      <c r="M3" s="252" t="s">
        <v>7</v>
      </c>
      <c r="N3" s="252"/>
      <c r="O3" s="253" t="s">
        <v>22</v>
      </c>
      <c r="P3" s="253"/>
      <c r="Q3" s="253"/>
      <c r="R3" s="253"/>
      <c r="S3" s="252" t="s">
        <v>3</v>
      </c>
      <c r="T3" s="252"/>
      <c r="U3" s="253" t="s">
        <v>14</v>
      </c>
      <c r="V3" s="253"/>
      <c r="W3" s="254"/>
    </row>
    <row r="4" spans="1:23" s="67" customFormat="1" ht="37.5" customHeight="1" thickBot="1">
      <c r="A4" s="68"/>
      <c r="B4" s="258"/>
      <c r="C4" s="260"/>
      <c r="D4" s="262"/>
      <c r="E4" s="262"/>
      <c r="F4" s="263"/>
      <c r="G4" s="263"/>
      <c r="H4" s="263"/>
      <c r="I4" s="69" t="s">
        <v>10</v>
      </c>
      <c r="J4" s="70" t="s">
        <v>9</v>
      </c>
      <c r="K4" s="69" t="s">
        <v>10</v>
      </c>
      <c r="L4" s="70" t="s">
        <v>9</v>
      </c>
      <c r="M4" s="69" t="s">
        <v>10</v>
      </c>
      <c r="N4" s="70" t="s">
        <v>9</v>
      </c>
      <c r="O4" s="71" t="s">
        <v>10</v>
      </c>
      <c r="P4" s="72" t="s">
        <v>9</v>
      </c>
      <c r="Q4" s="72" t="s">
        <v>15</v>
      </c>
      <c r="R4" s="73" t="s">
        <v>16</v>
      </c>
      <c r="S4" s="69" t="s">
        <v>10</v>
      </c>
      <c r="T4" s="74" t="s">
        <v>8</v>
      </c>
      <c r="U4" s="69" t="s">
        <v>10</v>
      </c>
      <c r="V4" s="70" t="s">
        <v>9</v>
      </c>
      <c r="W4" s="75" t="s">
        <v>16</v>
      </c>
    </row>
    <row r="5" spans="1:24" s="76" customFormat="1" ht="15.75" customHeight="1">
      <c r="A5" s="2">
        <v>1</v>
      </c>
      <c r="B5" s="162" t="s">
        <v>53</v>
      </c>
      <c r="C5" s="173">
        <v>40102</v>
      </c>
      <c r="D5" s="163" t="s">
        <v>31</v>
      </c>
      <c r="E5" s="163" t="s">
        <v>54</v>
      </c>
      <c r="F5" s="164">
        <v>319</v>
      </c>
      <c r="G5" s="164">
        <v>397</v>
      </c>
      <c r="H5" s="164">
        <v>4</v>
      </c>
      <c r="I5" s="165">
        <v>332546.75</v>
      </c>
      <c r="J5" s="166">
        <v>40274</v>
      </c>
      <c r="K5" s="165">
        <v>594660.5</v>
      </c>
      <c r="L5" s="166">
        <v>69732</v>
      </c>
      <c r="M5" s="165">
        <v>732679</v>
      </c>
      <c r="N5" s="166">
        <v>84350</v>
      </c>
      <c r="O5" s="178">
        <f>I5+K5+M5</f>
        <v>1659886.25</v>
      </c>
      <c r="P5" s="179">
        <f>J5+L5+N5</f>
        <v>194356</v>
      </c>
      <c r="Q5" s="167">
        <f aca="true" t="shared" si="0" ref="Q5:Q24">IF(O5&lt;&gt;0,P5/G5,"")</f>
        <v>489.56171284634763</v>
      </c>
      <c r="R5" s="168">
        <f aca="true" t="shared" si="1" ref="R5:R24">IF(O5&lt;&gt;0,O5/P5,"")</f>
        <v>8.540442538434625</v>
      </c>
      <c r="S5" s="165">
        <v>2983193.75</v>
      </c>
      <c r="T5" s="169">
        <f>IF(S5&lt;&gt;0,-(S5-O5)/S5,"")</f>
        <v>-0.44358751422028825</v>
      </c>
      <c r="U5" s="170">
        <v>15814229.5</v>
      </c>
      <c r="V5" s="166">
        <v>1917187</v>
      </c>
      <c r="W5" s="171">
        <f>IF(U5&lt;&gt;0,U5/V5,"")</f>
        <v>8.24866301513624</v>
      </c>
      <c r="X5" s="67"/>
    </row>
    <row r="6" spans="1:24" s="76" customFormat="1" ht="16.5" customHeight="1">
      <c r="A6" s="2">
        <v>2</v>
      </c>
      <c r="B6" s="148" t="s">
        <v>69</v>
      </c>
      <c r="C6" s="172">
        <v>40116</v>
      </c>
      <c r="D6" s="141" t="s">
        <v>70</v>
      </c>
      <c r="E6" s="141" t="s">
        <v>71</v>
      </c>
      <c r="F6" s="142">
        <v>252</v>
      </c>
      <c r="G6" s="142">
        <v>252</v>
      </c>
      <c r="H6" s="142">
        <v>2</v>
      </c>
      <c r="I6" s="143">
        <v>126815.75</v>
      </c>
      <c r="J6" s="144">
        <v>15197</v>
      </c>
      <c r="K6" s="143">
        <v>227709.75</v>
      </c>
      <c r="L6" s="144">
        <v>26913</v>
      </c>
      <c r="M6" s="143">
        <v>288774.5</v>
      </c>
      <c r="N6" s="144">
        <v>33554</v>
      </c>
      <c r="O6" s="180">
        <f>I6+K6+M6</f>
        <v>643300</v>
      </c>
      <c r="P6" s="181">
        <f>SUM(J6+L6+N6)</f>
        <v>75664</v>
      </c>
      <c r="Q6" s="145">
        <f t="shared" si="0"/>
        <v>300.25396825396825</v>
      </c>
      <c r="R6" s="146">
        <f t="shared" si="1"/>
        <v>8.502061746669487</v>
      </c>
      <c r="S6" s="143">
        <v>944050.5</v>
      </c>
      <c r="T6" s="140">
        <f>IF(S6&lt;&gt;0,-(S6-O6)/S6,"")</f>
        <v>-0.3185745889653149</v>
      </c>
      <c r="U6" s="147">
        <v>2312427.75</v>
      </c>
      <c r="V6" s="144">
        <v>275708</v>
      </c>
      <c r="W6" s="149">
        <f>U6/V6</f>
        <v>8.38723486442178</v>
      </c>
      <c r="X6" s="67"/>
    </row>
    <row r="7" spans="1:24" s="76" customFormat="1" ht="15.75" customHeight="1" thickBot="1">
      <c r="A7" s="45">
        <v>3</v>
      </c>
      <c r="B7" s="184" t="s">
        <v>99</v>
      </c>
      <c r="C7" s="185">
        <v>40123</v>
      </c>
      <c r="D7" s="186" t="s">
        <v>25</v>
      </c>
      <c r="E7" s="186" t="s">
        <v>78</v>
      </c>
      <c r="F7" s="187">
        <v>144</v>
      </c>
      <c r="G7" s="187">
        <v>150</v>
      </c>
      <c r="H7" s="187">
        <v>1</v>
      </c>
      <c r="I7" s="188">
        <v>108898.5</v>
      </c>
      <c r="J7" s="189">
        <v>11686</v>
      </c>
      <c r="K7" s="188">
        <v>235287</v>
      </c>
      <c r="L7" s="189">
        <v>25340</v>
      </c>
      <c r="M7" s="188">
        <v>273458.25</v>
      </c>
      <c r="N7" s="189">
        <v>29224</v>
      </c>
      <c r="O7" s="190">
        <f>I7+K7+M7</f>
        <v>617643.75</v>
      </c>
      <c r="P7" s="191">
        <f>J7+L7+N7</f>
        <v>66250</v>
      </c>
      <c r="Q7" s="192">
        <f t="shared" si="0"/>
        <v>441.6666666666667</v>
      </c>
      <c r="R7" s="193">
        <f t="shared" si="1"/>
        <v>9.322924528301886</v>
      </c>
      <c r="S7" s="188"/>
      <c r="T7" s="194">
        <f>IF(S7&lt;&gt;0,-(S7-O7)/S7,"")</f>
      </c>
      <c r="U7" s="195">
        <v>617643.75</v>
      </c>
      <c r="V7" s="189">
        <v>66250</v>
      </c>
      <c r="W7" s="196">
        <f>U7/V7</f>
        <v>9.322924528301886</v>
      </c>
      <c r="X7" s="77"/>
    </row>
    <row r="8" spans="1:25" s="80" customFormat="1" ht="15.75" customHeight="1">
      <c r="A8" s="78">
        <v>4</v>
      </c>
      <c r="B8" s="197" t="s">
        <v>79</v>
      </c>
      <c r="C8" s="198">
        <v>40123</v>
      </c>
      <c r="D8" s="199" t="s">
        <v>31</v>
      </c>
      <c r="E8" s="199" t="s">
        <v>32</v>
      </c>
      <c r="F8" s="200">
        <v>58</v>
      </c>
      <c r="G8" s="200">
        <v>58</v>
      </c>
      <c r="H8" s="200">
        <v>1</v>
      </c>
      <c r="I8" s="201">
        <v>51066.75</v>
      </c>
      <c r="J8" s="202">
        <v>4507</v>
      </c>
      <c r="K8" s="201">
        <v>91967.75</v>
      </c>
      <c r="L8" s="202">
        <v>8094</v>
      </c>
      <c r="M8" s="201">
        <v>91086.25</v>
      </c>
      <c r="N8" s="202">
        <v>8209</v>
      </c>
      <c r="O8" s="203">
        <f>I8+K8+M8</f>
        <v>234120.75</v>
      </c>
      <c r="P8" s="204">
        <f>J8+L8+N8</f>
        <v>20810</v>
      </c>
      <c r="Q8" s="205">
        <f t="shared" si="0"/>
        <v>358.7931034482759</v>
      </c>
      <c r="R8" s="206">
        <f t="shared" si="1"/>
        <v>11.2503964440173</v>
      </c>
      <c r="S8" s="201"/>
      <c r="T8" s="207"/>
      <c r="U8" s="208">
        <v>234120.75</v>
      </c>
      <c r="V8" s="202">
        <v>20810</v>
      </c>
      <c r="W8" s="209">
        <f>IF(U8&lt;&gt;0,U8/V8,"")</f>
        <v>11.2503964440173</v>
      </c>
      <c r="X8" s="77"/>
      <c r="Y8" s="79"/>
    </row>
    <row r="9" spans="1:24" s="64" customFormat="1" ht="15.75" customHeight="1">
      <c r="A9" s="2">
        <v>5</v>
      </c>
      <c r="B9" s="148" t="s">
        <v>98</v>
      </c>
      <c r="C9" s="172">
        <v>40109</v>
      </c>
      <c r="D9" s="141" t="s">
        <v>25</v>
      </c>
      <c r="E9" s="141" t="s">
        <v>61</v>
      </c>
      <c r="F9" s="142">
        <v>179</v>
      </c>
      <c r="G9" s="142">
        <v>179</v>
      </c>
      <c r="H9" s="142">
        <v>3</v>
      </c>
      <c r="I9" s="143">
        <v>38260.75</v>
      </c>
      <c r="J9" s="144">
        <v>5796</v>
      </c>
      <c r="K9" s="143">
        <v>73709.75</v>
      </c>
      <c r="L9" s="144">
        <v>11063</v>
      </c>
      <c r="M9" s="143">
        <v>75402</v>
      </c>
      <c r="N9" s="144">
        <v>11250</v>
      </c>
      <c r="O9" s="180">
        <f>I9+K9+M9</f>
        <v>187372.5</v>
      </c>
      <c r="P9" s="181">
        <f>J9+L9+N9</f>
        <v>28109</v>
      </c>
      <c r="Q9" s="145">
        <f t="shared" si="0"/>
        <v>157.03351955307264</v>
      </c>
      <c r="R9" s="146">
        <f t="shared" si="1"/>
        <v>6.665925504286883</v>
      </c>
      <c r="S9" s="143">
        <v>425891.5</v>
      </c>
      <c r="T9" s="140">
        <f>IF(S9&lt;&gt;0,-(S9-O9)/S9,"")</f>
        <v>-0.5600463967935495</v>
      </c>
      <c r="U9" s="147">
        <v>1877702.5</v>
      </c>
      <c r="V9" s="144">
        <v>226151</v>
      </c>
      <c r="W9" s="149">
        <f>U9/V9</f>
        <v>8.302870648372105</v>
      </c>
      <c r="X9" s="77"/>
    </row>
    <row r="10" spans="1:24" s="64" customFormat="1" ht="15.75" customHeight="1">
      <c r="A10" s="2">
        <v>6</v>
      </c>
      <c r="B10" s="148" t="s">
        <v>55</v>
      </c>
      <c r="C10" s="172">
        <v>40102</v>
      </c>
      <c r="D10" s="141" t="s">
        <v>2</v>
      </c>
      <c r="E10" s="141" t="s">
        <v>27</v>
      </c>
      <c r="F10" s="142">
        <v>99</v>
      </c>
      <c r="G10" s="142">
        <v>99</v>
      </c>
      <c r="H10" s="142">
        <v>4</v>
      </c>
      <c r="I10" s="143">
        <v>20185</v>
      </c>
      <c r="J10" s="144">
        <v>2345</v>
      </c>
      <c r="K10" s="143">
        <v>62190</v>
      </c>
      <c r="L10" s="144">
        <v>6544</v>
      </c>
      <c r="M10" s="143">
        <v>69104</v>
      </c>
      <c r="N10" s="144">
        <v>7270</v>
      </c>
      <c r="O10" s="180">
        <f>+M10+K10+I10</f>
        <v>151479</v>
      </c>
      <c r="P10" s="181">
        <f>+N10+L10+J10</f>
        <v>16159</v>
      </c>
      <c r="Q10" s="145">
        <f t="shared" si="0"/>
        <v>163.22222222222223</v>
      </c>
      <c r="R10" s="146">
        <f t="shared" si="1"/>
        <v>9.374280586669967</v>
      </c>
      <c r="S10" s="143">
        <v>330021</v>
      </c>
      <c r="T10" s="140">
        <f>IF(S10&lt;&gt;0,-(S10-O10)/S10,"")</f>
        <v>-0.541001936240421</v>
      </c>
      <c r="U10" s="147">
        <v>2312235</v>
      </c>
      <c r="V10" s="144">
        <v>236349</v>
      </c>
      <c r="W10" s="149">
        <f>U10/V10</f>
        <v>9.783138494345227</v>
      </c>
      <c r="X10" s="80"/>
    </row>
    <row r="11" spans="1:24" s="64" customFormat="1" ht="15.75" customHeight="1">
      <c r="A11" s="2">
        <v>7</v>
      </c>
      <c r="B11" s="148" t="s">
        <v>97</v>
      </c>
      <c r="C11" s="172">
        <v>40114</v>
      </c>
      <c r="D11" s="141" t="s">
        <v>24</v>
      </c>
      <c r="E11" s="141" t="s">
        <v>28</v>
      </c>
      <c r="F11" s="142">
        <v>74</v>
      </c>
      <c r="G11" s="142">
        <v>73</v>
      </c>
      <c r="H11" s="142">
        <v>2</v>
      </c>
      <c r="I11" s="143">
        <v>26779</v>
      </c>
      <c r="J11" s="144">
        <v>2281</v>
      </c>
      <c r="K11" s="143">
        <v>41839</v>
      </c>
      <c r="L11" s="144">
        <v>3596</v>
      </c>
      <c r="M11" s="143">
        <v>35756</v>
      </c>
      <c r="N11" s="144">
        <v>3045</v>
      </c>
      <c r="O11" s="180">
        <f>+I11+K11+M11</f>
        <v>104374</v>
      </c>
      <c r="P11" s="181">
        <f>+J11+L11+N11</f>
        <v>8922</v>
      </c>
      <c r="Q11" s="145">
        <f t="shared" si="0"/>
        <v>122.21917808219177</v>
      </c>
      <c r="R11" s="146">
        <f t="shared" si="1"/>
        <v>11.698498094597625</v>
      </c>
      <c r="S11" s="143">
        <v>193399</v>
      </c>
      <c r="T11" s="140">
        <f>IF(S11&lt;&gt;0,-(S11-O11)/S11,"")</f>
        <v>-0.46031778861317796</v>
      </c>
      <c r="U11" s="147">
        <v>441749</v>
      </c>
      <c r="V11" s="144">
        <v>38625</v>
      </c>
      <c r="W11" s="149">
        <f>U11/V11</f>
        <v>11.436867313915858</v>
      </c>
      <c r="X11" s="79"/>
    </row>
    <row r="12" spans="1:25" s="64" customFormat="1" ht="15.75" customHeight="1">
      <c r="A12" s="2">
        <v>8</v>
      </c>
      <c r="B12" s="210" t="s">
        <v>80</v>
      </c>
      <c r="C12" s="211">
        <v>40123</v>
      </c>
      <c r="D12" s="212" t="s">
        <v>81</v>
      </c>
      <c r="E12" s="212" t="s">
        <v>82</v>
      </c>
      <c r="F12" s="213">
        <v>25</v>
      </c>
      <c r="G12" s="213">
        <v>25</v>
      </c>
      <c r="H12" s="213">
        <v>1</v>
      </c>
      <c r="I12" s="214">
        <v>25561</v>
      </c>
      <c r="J12" s="215">
        <v>1903</v>
      </c>
      <c r="K12" s="214">
        <v>33782</v>
      </c>
      <c r="L12" s="215">
        <v>2566</v>
      </c>
      <c r="M12" s="214">
        <v>37991</v>
      </c>
      <c r="N12" s="215">
        <v>2859</v>
      </c>
      <c r="O12" s="216">
        <f>SUM(I12+K12+M12)</f>
        <v>97334</v>
      </c>
      <c r="P12" s="217">
        <f>SUM(J12+L12+N12)</f>
        <v>7328</v>
      </c>
      <c r="Q12" s="218">
        <f t="shared" si="0"/>
        <v>293.12</v>
      </c>
      <c r="R12" s="219">
        <f t="shared" si="1"/>
        <v>13.282478165938864</v>
      </c>
      <c r="S12" s="214"/>
      <c r="T12" s="220">
        <f>IF(S12&lt;&gt;0,-(S12-O12)/S12,"")</f>
      </c>
      <c r="U12" s="221">
        <v>97333</v>
      </c>
      <c r="V12" s="215">
        <v>7328</v>
      </c>
      <c r="W12" s="222">
        <f>U12/V12</f>
        <v>13.282341703056769</v>
      </c>
      <c r="X12" s="81"/>
      <c r="Y12" s="79"/>
    </row>
    <row r="13" spans="1:25" s="64" customFormat="1" ht="15.75" customHeight="1">
      <c r="A13" s="2">
        <v>9</v>
      </c>
      <c r="B13" s="210" t="s">
        <v>83</v>
      </c>
      <c r="C13" s="211">
        <v>40123</v>
      </c>
      <c r="D13" s="212" t="s">
        <v>31</v>
      </c>
      <c r="E13" s="212" t="s">
        <v>84</v>
      </c>
      <c r="F13" s="213">
        <v>40</v>
      </c>
      <c r="G13" s="213">
        <v>40</v>
      </c>
      <c r="H13" s="213">
        <v>1</v>
      </c>
      <c r="I13" s="214">
        <v>23089</v>
      </c>
      <c r="J13" s="215">
        <v>2099</v>
      </c>
      <c r="K13" s="214">
        <v>34906.75</v>
      </c>
      <c r="L13" s="215">
        <v>3158</v>
      </c>
      <c r="M13" s="214">
        <v>35147.5</v>
      </c>
      <c r="N13" s="215">
        <v>3163</v>
      </c>
      <c r="O13" s="216">
        <f aca="true" t="shared" si="2" ref="O13:P15">I13+K13+M13</f>
        <v>93143.25</v>
      </c>
      <c r="P13" s="217">
        <f t="shared" si="2"/>
        <v>8420</v>
      </c>
      <c r="Q13" s="218">
        <f t="shared" si="0"/>
        <v>210.5</v>
      </c>
      <c r="R13" s="219">
        <f t="shared" si="1"/>
        <v>11.062143705463184</v>
      </c>
      <c r="S13" s="214"/>
      <c r="T13" s="220"/>
      <c r="U13" s="221">
        <v>93143.25</v>
      </c>
      <c r="V13" s="215">
        <v>8420</v>
      </c>
      <c r="W13" s="222">
        <f>IF(U13&lt;&gt;0,U13/V13,"")</f>
        <v>11.062143705463184</v>
      </c>
      <c r="X13" s="79"/>
      <c r="Y13" s="79"/>
    </row>
    <row r="14" spans="1:25" s="64" customFormat="1" ht="15.75" customHeight="1">
      <c r="A14" s="2">
        <v>10</v>
      </c>
      <c r="B14" s="148" t="s">
        <v>100</v>
      </c>
      <c r="C14" s="172">
        <v>40109</v>
      </c>
      <c r="D14" s="141" t="s">
        <v>25</v>
      </c>
      <c r="E14" s="141" t="s">
        <v>62</v>
      </c>
      <c r="F14" s="142">
        <v>25</v>
      </c>
      <c r="G14" s="142">
        <v>25</v>
      </c>
      <c r="H14" s="142">
        <v>3</v>
      </c>
      <c r="I14" s="143">
        <v>14742.5</v>
      </c>
      <c r="J14" s="144">
        <v>2346</v>
      </c>
      <c r="K14" s="143">
        <v>25411</v>
      </c>
      <c r="L14" s="144">
        <v>3695</v>
      </c>
      <c r="M14" s="143">
        <v>22266.5</v>
      </c>
      <c r="N14" s="144">
        <v>3203</v>
      </c>
      <c r="O14" s="180">
        <f t="shared" si="2"/>
        <v>62420</v>
      </c>
      <c r="P14" s="181">
        <f t="shared" si="2"/>
        <v>9244</v>
      </c>
      <c r="Q14" s="145">
        <f t="shared" si="0"/>
        <v>369.76</v>
      </c>
      <c r="R14" s="146">
        <f t="shared" si="1"/>
        <v>6.752488100389442</v>
      </c>
      <c r="S14" s="143">
        <v>78239</v>
      </c>
      <c r="T14" s="140">
        <f aca="true" t="shared" si="3" ref="T14:T24">IF(S14&lt;&gt;0,-(S14-O14)/S14,"")</f>
        <v>-0.20218816702667466</v>
      </c>
      <c r="U14" s="147">
        <v>381943.5</v>
      </c>
      <c r="V14" s="144">
        <v>52414</v>
      </c>
      <c r="W14" s="149">
        <f>U14/V14</f>
        <v>7.287051169534857</v>
      </c>
      <c r="X14" s="79"/>
      <c r="Y14" s="79"/>
    </row>
    <row r="15" spans="1:25" s="64" customFormat="1" ht="15.75" customHeight="1">
      <c r="A15" s="2">
        <v>11</v>
      </c>
      <c r="B15" s="148" t="s">
        <v>72</v>
      </c>
      <c r="C15" s="172">
        <v>40116</v>
      </c>
      <c r="D15" s="141" t="s">
        <v>31</v>
      </c>
      <c r="E15" s="141" t="s">
        <v>73</v>
      </c>
      <c r="F15" s="142">
        <v>88</v>
      </c>
      <c r="G15" s="142">
        <v>88</v>
      </c>
      <c r="H15" s="142">
        <v>2</v>
      </c>
      <c r="I15" s="143">
        <v>9968</v>
      </c>
      <c r="J15" s="144">
        <v>1341</v>
      </c>
      <c r="K15" s="143">
        <v>20650.5</v>
      </c>
      <c r="L15" s="144">
        <v>2739</v>
      </c>
      <c r="M15" s="143">
        <v>22419.75</v>
      </c>
      <c r="N15" s="144">
        <v>2905</v>
      </c>
      <c r="O15" s="180">
        <f t="shared" si="2"/>
        <v>53038.25</v>
      </c>
      <c r="P15" s="181">
        <f t="shared" si="2"/>
        <v>6985</v>
      </c>
      <c r="Q15" s="145">
        <f t="shared" si="0"/>
        <v>79.375</v>
      </c>
      <c r="R15" s="146">
        <f t="shared" si="1"/>
        <v>7.593163922691482</v>
      </c>
      <c r="S15" s="143">
        <v>109982.25</v>
      </c>
      <c r="T15" s="140">
        <f t="shared" si="3"/>
        <v>-0.5177562743078997</v>
      </c>
      <c r="U15" s="147">
        <v>214009</v>
      </c>
      <c r="V15" s="144">
        <v>27486</v>
      </c>
      <c r="W15" s="149">
        <f>IF(U15&lt;&gt;0,U15/V15,"")</f>
        <v>7.786109292003202</v>
      </c>
      <c r="X15" s="79"/>
      <c r="Y15" s="79"/>
    </row>
    <row r="16" spans="1:25" s="64" customFormat="1" ht="15.75" customHeight="1">
      <c r="A16" s="2">
        <v>12</v>
      </c>
      <c r="B16" s="210" t="s">
        <v>85</v>
      </c>
      <c r="C16" s="211">
        <v>40123</v>
      </c>
      <c r="D16" s="212" t="s">
        <v>70</v>
      </c>
      <c r="E16" s="212" t="s">
        <v>86</v>
      </c>
      <c r="F16" s="213">
        <v>42</v>
      </c>
      <c r="G16" s="213">
        <v>42</v>
      </c>
      <c r="H16" s="213">
        <v>1</v>
      </c>
      <c r="I16" s="214">
        <v>6352.25</v>
      </c>
      <c r="J16" s="215">
        <v>638</v>
      </c>
      <c r="K16" s="214">
        <v>12215.25</v>
      </c>
      <c r="L16" s="215">
        <v>1168</v>
      </c>
      <c r="M16" s="214">
        <v>12462.5</v>
      </c>
      <c r="N16" s="215">
        <v>1200</v>
      </c>
      <c r="O16" s="216">
        <f>SUM(I16+K16+M16)</f>
        <v>31030</v>
      </c>
      <c r="P16" s="217">
        <f>SUM(J16+L16+N16)</f>
        <v>3006</v>
      </c>
      <c r="Q16" s="218">
        <f t="shared" si="0"/>
        <v>71.57142857142857</v>
      </c>
      <c r="R16" s="219">
        <f t="shared" si="1"/>
        <v>10.322687957418497</v>
      </c>
      <c r="S16" s="214"/>
      <c r="T16" s="220">
        <f t="shared" si="3"/>
      </c>
      <c r="U16" s="221">
        <v>31030</v>
      </c>
      <c r="V16" s="215">
        <v>3006</v>
      </c>
      <c r="W16" s="222">
        <f aca="true" t="shared" si="4" ref="W16:W24">U16/V16</f>
        <v>10.322687957418497</v>
      </c>
      <c r="X16" s="79"/>
      <c r="Y16" s="79"/>
    </row>
    <row r="17" spans="1:25" s="64" customFormat="1" ht="15.75" customHeight="1">
      <c r="A17" s="2">
        <v>13</v>
      </c>
      <c r="B17" s="148" t="s">
        <v>102</v>
      </c>
      <c r="C17" s="172">
        <v>40116</v>
      </c>
      <c r="D17" s="141" t="s">
        <v>103</v>
      </c>
      <c r="E17" s="141" t="s">
        <v>87</v>
      </c>
      <c r="F17" s="142">
        <v>24</v>
      </c>
      <c r="G17" s="142">
        <v>24</v>
      </c>
      <c r="H17" s="142">
        <v>2</v>
      </c>
      <c r="I17" s="143">
        <v>4991.75</v>
      </c>
      <c r="J17" s="144">
        <v>469</v>
      </c>
      <c r="K17" s="143">
        <v>7901.5</v>
      </c>
      <c r="L17" s="144">
        <v>747</v>
      </c>
      <c r="M17" s="143">
        <v>10001.5</v>
      </c>
      <c r="N17" s="144">
        <v>929</v>
      </c>
      <c r="O17" s="180">
        <f>SUM(I17+K17+M17)</f>
        <v>22894.75</v>
      </c>
      <c r="P17" s="181">
        <f>SUM(J17+L17+N17)</f>
        <v>2145</v>
      </c>
      <c r="Q17" s="145">
        <f t="shared" si="0"/>
        <v>89.375</v>
      </c>
      <c r="R17" s="146">
        <f t="shared" si="1"/>
        <v>10.673543123543123</v>
      </c>
      <c r="S17" s="143">
        <v>62265.75</v>
      </c>
      <c r="T17" s="140">
        <f t="shared" si="3"/>
        <v>-0.6323058824474129</v>
      </c>
      <c r="U17" s="147">
        <v>110298</v>
      </c>
      <c r="V17" s="144">
        <v>10096</v>
      </c>
      <c r="W17" s="149">
        <f t="shared" si="4"/>
        <v>10.924920760697306</v>
      </c>
      <c r="X17" s="79"/>
      <c r="Y17" s="79"/>
    </row>
    <row r="18" spans="1:25" s="64" customFormat="1" ht="15.75" customHeight="1">
      <c r="A18" s="2">
        <v>14</v>
      </c>
      <c r="B18" s="210" t="s">
        <v>88</v>
      </c>
      <c r="C18" s="211">
        <v>40123</v>
      </c>
      <c r="D18" s="212" t="s">
        <v>70</v>
      </c>
      <c r="E18" s="212" t="s">
        <v>89</v>
      </c>
      <c r="F18" s="213">
        <v>20</v>
      </c>
      <c r="G18" s="213">
        <v>20</v>
      </c>
      <c r="H18" s="213">
        <v>1</v>
      </c>
      <c r="I18" s="214">
        <v>4053.25</v>
      </c>
      <c r="J18" s="215">
        <v>399</v>
      </c>
      <c r="K18" s="214">
        <v>6996.5</v>
      </c>
      <c r="L18" s="215">
        <v>635</v>
      </c>
      <c r="M18" s="214">
        <v>7613</v>
      </c>
      <c r="N18" s="215">
        <v>720</v>
      </c>
      <c r="O18" s="216">
        <f>I18+K18+M18</f>
        <v>18662.75</v>
      </c>
      <c r="P18" s="217">
        <f>SUM(J18+L18+N18)</f>
        <v>1754</v>
      </c>
      <c r="Q18" s="218">
        <f t="shared" si="0"/>
        <v>87.7</v>
      </c>
      <c r="R18" s="219">
        <f t="shared" si="1"/>
        <v>10.640108323831242</v>
      </c>
      <c r="S18" s="214"/>
      <c r="T18" s="220">
        <f t="shared" si="3"/>
      </c>
      <c r="U18" s="221">
        <v>18662.75</v>
      </c>
      <c r="V18" s="215">
        <v>1754</v>
      </c>
      <c r="W18" s="222">
        <f t="shared" si="4"/>
        <v>10.640108323831242</v>
      </c>
      <c r="X18" s="79"/>
      <c r="Y18" s="79"/>
    </row>
    <row r="19" spans="1:25" s="64" customFormat="1" ht="15.75" customHeight="1">
      <c r="A19" s="2">
        <v>15</v>
      </c>
      <c r="B19" s="148" t="s">
        <v>50</v>
      </c>
      <c r="C19" s="172">
        <v>40095</v>
      </c>
      <c r="D19" s="141" t="s">
        <v>25</v>
      </c>
      <c r="E19" s="141" t="s">
        <v>26</v>
      </c>
      <c r="F19" s="142">
        <v>22</v>
      </c>
      <c r="G19" s="142">
        <v>19</v>
      </c>
      <c r="H19" s="142">
        <v>5</v>
      </c>
      <c r="I19" s="143">
        <v>2175</v>
      </c>
      <c r="J19" s="144">
        <v>349</v>
      </c>
      <c r="K19" s="143">
        <v>4840</v>
      </c>
      <c r="L19" s="144">
        <v>748</v>
      </c>
      <c r="M19" s="143">
        <v>5058</v>
      </c>
      <c r="N19" s="144">
        <v>737</v>
      </c>
      <c r="O19" s="180">
        <f>I19+K19+M19</f>
        <v>12073</v>
      </c>
      <c r="P19" s="181">
        <f>J19+L19+N19</f>
        <v>1834</v>
      </c>
      <c r="Q19" s="145">
        <f t="shared" si="0"/>
        <v>96.52631578947368</v>
      </c>
      <c r="R19" s="146">
        <f t="shared" si="1"/>
        <v>6.582878953107961</v>
      </c>
      <c r="S19" s="143">
        <v>24918</v>
      </c>
      <c r="T19" s="140">
        <f t="shared" si="3"/>
        <v>-0.5154908098563288</v>
      </c>
      <c r="U19" s="147">
        <v>453815</v>
      </c>
      <c r="V19" s="144">
        <v>44526</v>
      </c>
      <c r="W19" s="149">
        <f t="shared" si="4"/>
        <v>10.192134932399048</v>
      </c>
      <c r="X19" s="79"/>
      <c r="Y19" s="79"/>
    </row>
    <row r="20" spans="1:25" s="64" customFormat="1" ht="15.75" customHeight="1">
      <c r="A20" s="2">
        <v>16</v>
      </c>
      <c r="B20" s="148" t="s">
        <v>68</v>
      </c>
      <c r="C20" s="172">
        <v>40109</v>
      </c>
      <c r="D20" s="141" t="s">
        <v>70</v>
      </c>
      <c r="E20" s="141" t="s">
        <v>74</v>
      </c>
      <c r="F20" s="142">
        <v>62</v>
      </c>
      <c r="G20" s="142">
        <v>60</v>
      </c>
      <c r="H20" s="142">
        <v>3</v>
      </c>
      <c r="I20" s="143">
        <v>2462</v>
      </c>
      <c r="J20" s="144">
        <v>386</v>
      </c>
      <c r="K20" s="143">
        <v>4422.5</v>
      </c>
      <c r="L20" s="144">
        <v>693</v>
      </c>
      <c r="M20" s="143">
        <v>4999.5</v>
      </c>
      <c r="N20" s="144">
        <v>745</v>
      </c>
      <c r="O20" s="180">
        <f>SUM(I20+K20+M20)</f>
        <v>11884</v>
      </c>
      <c r="P20" s="181">
        <f>SUM(J20+L20+N20)</f>
        <v>1824</v>
      </c>
      <c r="Q20" s="145">
        <f t="shared" si="0"/>
        <v>30.4</v>
      </c>
      <c r="R20" s="146">
        <f t="shared" si="1"/>
        <v>6.515350877192983</v>
      </c>
      <c r="S20" s="143">
        <v>27684.75</v>
      </c>
      <c r="T20" s="140">
        <f t="shared" si="3"/>
        <v>-0.5707384029113501</v>
      </c>
      <c r="U20" s="147">
        <v>149957.5</v>
      </c>
      <c r="V20" s="144">
        <v>19331</v>
      </c>
      <c r="W20" s="149">
        <f t="shared" si="4"/>
        <v>7.757358646733226</v>
      </c>
      <c r="X20" s="79"/>
      <c r="Y20" s="79"/>
    </row>
    <row r="21" spans="1:24" s="64" customFormat="1" ht="15.75" customHeight="1">
      <c r="A21" s="2">
        <v>17</v>
      </c>
      <c r="B21" s="148" t="s">
        <v>57</v>
      </c>
      <c r="C21" s="172">
        <v>40102</v>
      </c>
      <c r="D21" s="141" t="s">
        <v>2</v>
      </c>
      <c r="E21" s="141" t="s">
        <v>56</v>
      </c>
      <c r="F21" s="142">
        <v>62</v>
      </c>
      <c r="G21" s="142">
        <v>25</v>
      </c>
      <c r="H21" s="142">
        <v>4</v>
      </c>
      <c r="I21" s="143">
        <v>2363</v>
      </c>
      <c r="J21" s="144">
        <v>385</v>
      </c>
      <c r="K21" s="143">
        <v>4290</v>
      </c>
      <c r="L21" s="144">
        <v>695</v>
      </c>
      <c r="M21" s="143">
        <v>4914</v>
      </c>
      <c r="N21" s="144">
        <v>786</v>
      </c>
      <c r="O21" s="180">
        <f>+M21+K21+I21</f>
        <v>11567</v>
      </c>
      <c r="P21" s="181">
        <f>+N21+L21+J21</f>
        <v>1866</v>
      </c>
      <c r="Q21" s="145">
        <f t="shared" si="0"/>
        <v>74.64</v>
      </c>
      <c r="R21" s="146">
        <f t="shared" si="1"/>
        <v>6.19882100750268</v>
      </c>
      <c r="S21" s="143">
        <v>23719</v>
      </c>
      <c r="T21" s="140">
        <f t="shared" si="3"/>
        <v>-0.5123318858299254</v>
      </c>
      <c r="U21" s="147">
        <v>471039</v>
      </c>
      <c r="V21" s="144">
        <v>51863</v>
      </c>
      <c r="W21" s="149">
        <f t="shared" si="4"/>
        <v>9.082370861693308</v>
      </c>
      <c r="X21" s="79"/>
    </row>
    <row r="22" spans="1:24" s="64" customFormat="1" ht="15.75" customHeight="1">
      <c r="A22" s="2">
        <v>18</v>
      </c>
      <c r="B22" s="148" t="s">
        <v>64</v>
      </c>
      <c r="C22" s="172">
        <v>40109</v>
      </c>
      <c r="D22" s="141" t="s">
        <v>2</v>
      </c>
      <c r="E22" s="141" t="s">
        <v>65</v>
      </c>
      <c r="F22" s="142">
        <v>51</v>
      </c>
      <c r="G22" s="142">
        <v>34</v>
      </c>
      <c r="H22" s="142">
        <v>3</v>
      </c>
      <c r="I22" s="143">
        <v>511</v>
      </c>
      <c r="J22" s="144">
        <v>64</v>
      </c>
      <c r="K22" s="143">
        <v>4469</v>
      </c>
      <c r="L22" s="144">
        <v>457</v>
      </c>
      <c r="M22" s="143">
        <v>5320</v>
      </c>
      <c r="N22" s="144">
        <v>578</v>
      </c>
      <c r="O22" s="180">
        <f>+M22+K22+I22</f>
        <v>10300</v>
      </c>
      <c r="P22" s="181">
        <f>+N22+L22+J22</f>
        <v>1099</v>
      </c>
      <c r="Q22" s="145">
        <f t="shared" si="0"/>
        <v>32.3235294117647</v>
      </c>
      <c r="R22" s="146">
        <f t="shared" si="1"/>
        <v>9.372156505914468</v>
      </c>
      <c r="S22" s="143">
        <v>51180</v>
      </c>
      <c r="T22" s="140">
        <f t="shared" si="3"/>
        <v>-0.7987495115279406</v>
      </c>
      <c r="U22" s="147">
        <v>180672</v>
      </c>
      <c r="V22" s="144">
        <v>17852</v>
      </c>
      <c r="W22" s="149">
        <f t="shared" si="4"/>
        <v>10.120546717454626</v>
      </c>
      <c r="X22" s="79"/>
    </row>
    <row r="23" spans="1:24" s="64" customFormat="1" ht="15.75" customHeight="1">
      <c r="A23" s="2">
        <v>19</v>
      </c>
      <c r="B23" s="148" t="s">
        <v>66</v>
      </c>
      <c r="C23" s="172">
        <v>40109</v>
      </c>
      <c r="D23" s="141" t="s">
        <v>25</v>
      </c>
      <c r="E23" s="141" t="s">
        <v>26</v>
      </c>
      <c r="F23" s="142">
        <v>35</v>
      </c>
      <c r="G23" s="142">
        <v>23</v>
      </c>
      <c r="H23" s="142">
        <v>3</v>
      </c>
      <c r="I23" s="143">
        <v>1833.5</v>
      </c>
      <c r="J23" s="144">
        <v>289</v>
      </c>
      <c r="K23" s="143">
        <v>3447.5</v>
      </c>
      <c r="L23" s="144">
        <v>521</v>
      </c>
      <c r="M23" s="143">
        <v>3082.5</v>
      </c>
      <c r="N23" s="144">
        <v>451</v>
      </c>
      <c r="O23" s="180">
        <f>I23+K23+M23</f>
        <v>8363.5</v>
      </c>
      <c r="P23" s="181">
        <f>J23+L23+N23</f>
        <v>1261</v>
      </c>
      <c r="Q23" s="145">
        <f t="shared" si="0"/>
        <v>54.82608695652174</v>
      </c>
      <c r="R23" s="146">
        <f t="shared" si="1"/>
        <v>6.632434575733545</v>
      </c>
      <c r="S23" s="143">
        <v>55047</v>
      </c>
      <c r="T23" s="140">
        <f t="shared" si="3"/>
        <v>-0.8480661979762748</v>
      </c>
      <c r="U23" s="147">
        <v>226020.5</v>
      </c>
      <c r="V23" s="144">
        <v>21737</v>
      </c>
      <c r="W23" s="149">
        <f t="shared" si="4"/>
        <v>10.397962000276028</v>
      </c>
      <c r="X23" s="79"/>
    </row>
    <row r="24" spans="1:24" s="64" customFormat="1" ht="18">
      <c r="A24" s="2">
        <v>20</v>
      </c>
      <c r="B24" s="148" t="s">
        <v>63</v>
      </c>
      <c r="C24" s="172">
        <v>40102</v>
      </c>
      <c r="D24" s="141" t="s">
        <v>25</v>
      </c>
      <c r="E24" s="141" t="s">
        <v>58</v>
      </c>
      <c r="F24" s="142">
        <v>9</v>
      </c>
      <c r="G24" s="142">
        <v>6</v>
      </c>
      <c r="H24" s="142">
        <v>4</v>
      </c>
      <c r="I24" s="143">
        <v>1276.5</v>
      </c>
      <c r="J24" s="144">
        <v>133</v>
      </c>
      <c r="K24" s="143">
        <v>2200</v>
      </c>
      <c r="L24" s="144">
        <v>188</v>
      </c>
      <c r="M24" s="143">
        <v>3486</v>
      </c>
      <c r="N24" s="144">
        <v>294</v>
      </c>
      <c r="O24" s="180">
        <f>I24+K24+M24</f>
        <v>6962.5</v>
      </c>
      <c r="P24" s="181">
        <f>J24+L24+N24</f>
        <v>615</v>
      </c>
      <c r="Q24" s="145">
        <f t="shared" si="0"/>
        <v>102.5</v>
      </c>
      <c r="R24" s="146">
        <f t="shared" si="1"/>
        <v>11.321138211382113</v>
      </c>
      <c r="S24" s="143">
        <v>45056.5</v>
      </c>
      <c r="T24" s="140">
        <f t="shared" si="3"/>
        <v>-0.8454717965221444</v>
      </c>
      <c r="U24" s="147">
        <v>333666.5</v>
      </c>
      <c r="V24" s="144">
        <v>26714</v>
      </c>
      <c r="W24" s="149">
        <f t="shared" si="4"/>
        <v>12.490323425918994</v>
      </c>
      <c r="X24" s="79"/>
    </row>
    <row r="25" spans="1:28" s="88" customFormat="1" ht="15">
      <c r="A25" s="1"/>
      <c r="B25" s="247"/>
      <c r="C25" s="247"/>
      <c r="D25" s="248"/>
      <c r="E25" s="248"/>
      <c r="F25" s="82"/>
      <c r="G25" s="82"/>
      <c r="H25" s="83"/>
      <c r="I25" s="84"/>
      <c r="J25" s="85"/>
      <c r="K25" s="84"/>
      <c r="L25" s="85"/>
      <c r="M25" s="84"/>
      <c r="N25" s="85"/>
      <c r="O25" s="84"/>
      <c r="P25" s="85"/>
      <c r="Q25" s="85" t="e">
        <f>O25/G25</f>
        <v>#DIV/0!</v>
      </c>
      <c r="R25" s="86" t="e">
        <f>O25/P25</f>
        <v>#DIV/0!</v>
      </c>
      <c r="S25" s="84"/>
      <c r="T25" s="87"/>
      <c r="U25" s="84"/>
      <c r="V25" s="85"/>
      <c r="W25" s="86"/>
      <c r="AB25" s="88" t="s">
        <v>17</v>
      </c>
    </row>
    <row r="26" spans="1:24" s="90" customFormat="1" ht="18">
      <c r="A26" s="89"/>
      <c r="G26" s="91"/>
      <c r="H26" s="92"/>
      <c r="I26" s="93"/>
      <c r="J26" s="94"/>
      <c r="K26" s="93"/>
      <c r="L26" s="94"/>
      <c r="M26" s="93"/>
      <c r="N26" s="94"/>
      <c r="O26" s="93"/>
      <c r="P26" s="94"/>
      <c r="Q26" s="95"/>
      <c r="R26" s="96"/>
      <c r="S26" s="97"/>
      <c r="T26" s="98"/>
      <c r="U26" s="97"/>
      <c r="V26" s="99"/>
      <c r="W26" s="96"/>
      <c r="X26" s="100"/>
    </row>
    <row r="27" spans="1:24" s="107" customFormat="1" ht="18">
      <c r="A27" s="101"/>
      <c r="B27" s="80"/>
      <c r="C27" s="102"/>
      <c r="D27" s="249"/>
      <c r="E27" s="250"/>
      <c r="F27" s="250"/>
      <c r="G27" s="250"/>
      <c r="H27" s="105"/>
      <c r="I27" s="106"/>
      <c r="K27" s="106"/>
      <c r="M27" s="106"/>
      <c r="O27" s="108"/>
      <c r="R27" s="109"/>
      <c r="S27" s="251" t="s">
        <v>0</v>
      </c>
      <c r="T27" s="251"/>
      <c r="U27" s="251"/>
      <c r="V27" s="251"/>
      <c r="W27" s="251"/>
      <c r="X27" s="110"/>
    </row>
    <row r="28" spans="1:24" s="107" customFormat="1" ht="18">
      <c r="A28" s="101"/>
      <c r="B28" s="80"/>
      <c r="C28" s="102"/>
      <c r="D28" s="103"/>
      <c r="E28" s="104"/>
      <c r="F28" s="104"/>
      <c r="G28" s="111"/>
      <c r="H28" s="105"/>
      <c r="M28" s="106"/>
      <c r="O28" s="108"/>
      <c r="R28" s="109"/>
      <c r="S28" s="251"/>
      <c r="T28" s="251"/>
      <c r="U28" s="251"/>
      <c r="V28" s="251"/>
      <c r="W28" s="251"/>
      <c r="X28" s="110"/>
    </row>
    <row r="29" spans="1:24" s="107" customFormat="1" ht="18">
      <c r="A29" s="101"/>
      <c r="G29" s="105"/>
      <c r="H29" s="105"/>
      <c r="M29" s="106"/>
      <c r="O29" s="108"/>
      <c r="R29" s="109"/>
      <c r="S29" s="251"/>
      <c r="T29" s="251"/>
      <c r="U29" s="251"/>
      <c r="V29" s="251"/>
      <c r="W29" s="251"/>
      <c r="X29" s="110"/>
    </row>
    <row r="30" spans="1:24" s="107" customFormat="1" ht="30" customHeight="1">
      <c r="A30" s="101"/>
      <c r="C30" s="105"/>
      <c r="E30" s="112"/>
      <c r="F30" s="105"/>
      <c r="G30" s="105"/>
      <c r="H30" s="105"/>
      <c r="I30" s="106"/>
      <c r="K30" s="106"/>
      <c r="M30" s="106"/>
      <c r="O30" s="108"/>
      <c r="P30" s="244" t="s">
        <v>23</v>
      </c>
      <c r="Q30" s="245"/>
      <c r="R30" s="245"/>
      <c r="S30" s="245"/>
      <c r="T30" s="245"/>
      <c r="U30" s="245"/>
      <c r="V30" s="245"/>
      <c r="W30" s="245"/>
      <c r="X30" s="110"/>
    </row>
    <row r="31" spans="1:24" s="107" customFormat="1" ht="30" customHeight="1">
      <c r="A31" s="101"/>
      <c r="C31" s="105"/>
      <c r="E31" s="112"/>
      <c r="F31" s="105"/>
      <c r="G31" s="105"/>
      <c r="H31" s="105"/>
      <c r="I31" s="106"/>
      <c r="K31" s="106"/>
      <c r="M31" s="106"/>
      <c r="O31" s="108"/>
      <c r="P31" s="245"/>
      <c r="Q31" s="245"/>
      <c r="R31" s="245"/>
      <c r="S31" s="245"/>
      <c r="T31" s="245"/>
      <c r="U31" s="245"/>
      <c r="V31" s="245"/>
      <c r="W31" s="245"/>
      <c r="X31" s="110"/>
    </row>
    <row r="32" spans="1:24" s="107" customFormat="1" ht="30" customHeight="1">
      <c r="A32" s="101"/>
      <c r="C32" s="105"/>
      <c r="E32" s="112"/>
      <c r="F32" s="105"/>
      <c r="G32" s="105"/>
      <c r="H32" s="105"/>
      <c r="I32" s="106"/>
      <c r="K32" s="106"/>
      <c r="M32" s="106"/>
      <c r="O32" s="108"/>
      <c r="P32" s="245"/>
      <c r="Q32" s="245"/>
      <c r="R32" s="245"/>
      <c r="S32" s="245"/>
      <c r="T32" s="245"/>
      <c r="U32" s="245"/>
      <c r="V32" s="245"/>
      <c r="W32" s="245"/>
      <c r="X32" s="110"/>
    </row>
    <row r="33" spans="1:24" s="107" customFormat="1" ht="30" customHeight="1">
      <c r="A33" s="101"/>
      <c r="C33" s="105"/>
      <c r="E33" s="112"/>
      <c r="F33" s="105"/>
      <c r="G33" s="105"/>
      <c r="H33" s="105"/>
      <c r="I33" s="106"/>
      <c r="K33" s="106"/>
      <c r="M33" s="106"/>
      <c r="O33" s="108"/>
      <c r="P33" s="245"/>
      <c r="Q33" s="245"/>
      <c r="R33" s="245"/>
      <c r="S33" s="245"/>
      <c r="T33" s="245"/>
      <c r="U33" s="245"/>
      <c r="V33" s="245"/>
      <c r="W33" s="245"/>
      <c r="X33" s="110"/>
    </row>
    <row r="34" spans="1:24" s="107" customFormat="1" ht="30" customHeight="1">
      <c r="A34" s="101"/>
      <c r="C34" s="105"/>
      <c r="E34" s="112"/>
      <c r="F34" s="105"/>
      <c r="G34" s="105"/>
      <c r="H34" s="105"/>
      <c r="I34" s="106"/>
      <c r="K34" s="106"/>
      <c r="M34" s="106"/>
      <c r="O34" s="108"/>
      <c r="P34" s="245"/>
      <c r="Q34" s="245"/>
      <c r="R34" s="245"/>
      <c r="S34" s="245"/>
      <c r="T34" s="245"/>
      <c r="U34" s="245"/>
      <c r="V34" s="245"/>
      <c r="W34" s="245"/>
      <c r="X34" s="110"/>
    </row>
    <row r="35" spans="1:24" s="107" customFormat="1" ht="45" customHeight="1">
      <c r="A35" s="101"/>
      <c r="C35" s="105"/>
      <c r="E35" s="112"/>
      <c r="F35" s="105"/>
      <c r="G35" s="113"/>
      <c r="H35" s="113"/>
      <c r="I35" s="114"/>
      <c r="J35" s="115"/>
      <c r="K35" s="114"/>
      <c r="L35" s="115"/>
      <c r="M35" s="114"/>
      <c r="N35" s="115"/>
      <c r="O35" s="108"/>
      <c r="P35" s="245"/>
      <c r="Q35" s="245"/>
      <c r="R35" s="245"/>
      <c r="S35" s="245"/>
      <c r="T35" s="245"/>
      <c r="U35" s="245"/>
      <c r="V35" s="245"/>
      <c r="W35" s="245"/>
      <c r="X35" s="110"/>
    </row>
    <row r="36" spans="1:24" s="107" customFormat="1" ht="33" customHeight="1">
      <c r="A36" s="101"/>
      <c r="C36" s="105"/>
      <c r="E36" s="112"/>
      <c r="F36" s="105"/>
      <c r="G36" s="113"/>
      <c r="H36" s="113"/>
      <c r="I36" s="114"/>
      <c r="J36" s="115"/>
      <c r="K36" s="114"/>
      <c r="L36" s="115"/>
      <c r="M36" s="114"/>
      <c r="N36" s="115"/>
      <c r="O36" s="108"/>
      <c r="P36" s="246" t="s">
        <v>11</v>
      </c>
      <c r="Q36" s="245"/>
      <c r="R36" s="245"/>
      <c r="S36" s="245"/>
      <c r="T36" s="245"/>
      <c r="U36" s="245"/>
      <c r="V36" s="245"/>
      <c r="W36" s="245"/>
      <c r="X36" s="110"/>
    </row>
    <row r="37" spans="1:24" s="107" customFormat="1" ht="33" customHeight="1">
      <c r="A37" s="101"/>
      <c r="C37" s="105"/>
      <c r="E37" s="112"/>
      <c r="F37" s="105"/>
      <c r="G37" s="113"/>
      <c r="H37" s="113"/>
      <c r="I37" s="114"/>
      <c r="J37" s="115"/>
      <c r="K37" s="114"/>
      <c r="L37" s="115"/>
      <c r="M37" s="114"/>
      <c r="N37" s="115"/>
      <c r="O37" s="108"/>
      <c r="P37" s="245"/>
      <c r="Q37" s="245"/>
      <c r="R37" s="245"/>
      <c r="S37" s="245"/>
      <c r="T37" s="245"/>
      <c r="U37" s="245"/>
      <c r="V37" s="245"/>
      <c r="W37" s="245"/>
      <c r="X37" s="110"/>
    </row>
    <row r="38" spans="1:24" s="107" customFormat="1" ht="33" customHeight="1">
      <c r="A38" s="101"/>
      <c r="C38" s="105"/>
      <c r="E38" s="112"/>
      <c r="F38" s="105"/>
      <c r="G38" s="113"/>
      <c r="H38" s="113"/>
      <c r="I38" s="114"/>
      <c r="J38" s="115"/>
      <c r="K38" s="114"/>
      <c r="L38" s="115"/>
      <c r="M38" s="114"/>
      <c r="N38" s="115"/>
      <c r="O38" s="108"/>
      <c r="P38" s="245"/>
      <c r="Q38" s="245"/>
      <c r="R38" s="245"/>
      <c r="S38" s="245"/>
      <c r="T38" s="245"/>
      <c r="U38" s="245"/>
      <c r="V38" s="245"/>
      <c r="W38" s="245"/>
      <c r="X38" s="110"/>
    </row>
    <row r="39" spans="1:24" s="107" customFormat="1" ht="33" customHeight="1">
      <c r="A39" s="101"/>
      <c r="C39" s="105"/>
      <c r="E39" s="112"/>
      <c r="F39" s="105"/>
      <c r="G39" s="113"/>
      <c r="H39" s="113"/>
      <c r="I39" s="114"/>
      <c r="J39" s="115"/>
      <c r="K39" s="114"/>
      <c r="L39" s="115"/>
      <c r="M39" s="114"/>
      <c r="N39" s="115"/>
      <c r="O39" s="108"/>
      <c r="P39" s="245"/>
      <c r="Q39" s="245"/>
      <c r="R39" s="245"/>
      <c r="S39" s="245"/>
      <c r="T39" s="245"/>
      <c r="U39" s="245"/>
      <c r="V39" s="245"/>
      <c r="W39" s="245"/>
      <c r="X39" s="110"/>
    </row>
    <row r="40" spans="1:24" s="107" customFormat="1" ht="33" customHeight="1">
      <c r="A40" s="101"/>
      <c r="C40" s="105"/>
      <c r="E40" s="112"/>
      <c r="F40" s="105"/>
      <c r="G40" s="113"/>
      <c r="H40" s="113"/>
      <c r="I40" s="114"/>
      <c r="J40" s="115"/>
      <c r="K40" s="114"/>
      <c r="L40" s="115"/>
      <c r="M40" s="114"/>
      <c r="N40" s="115"/>
      <c r="O40" s="108"/>
      <c r="P40" s="245"/>
      <c r="Q40" s="245"/>
      <c r="R40" s="245"/>
      <c r="S40" s="245"/>
      <c r="T40" s="245"/>
      <c r="U40" s="245"/>
      <c r="V40" s="245"/>
      <c r="W40" s="245"/>
      <c r="X40" s="110"/>
    </row>
    <row r="41" spans="16:23" ht="33" customHeight="1">
      <c r="P41" s="245"/>
      <c r="Q41" s="245"/>
      <c r="R41" s="245"/>
      <c r="S41" s="245"/>
      <c r="T41" s="245"/>
      <c r="U41" s="245"/>
      <c r="V41" s="245"/>
      <c r="W41" s="245"/>
    </row>
    <row r="42" spans="16:23" ht="33" customHeight="1">
      <c r="P42" s="245"/>
      <c r="Q42" s="245"/>
      <c r="R42" s="245"/>
      <c r="S42" s="245"/>
      <c r="T42" s="245"/>
      <c r="U42" s="245"/>
      <c r="V42" s="245"/>
      <c r="W42" s="245"/>
    </row>
  </sheetData>
  <sheetProtection/>
  <mergeCells count="20">
    <mergeCell ref="G3:G4"/>
    <mergeCell ref="H3:H4"/>
    <mergeCell ref="I3:J3"/>
    <mergeCell ref="K3:L3"/>
    <mergeCell ref="M3:N3"/>
    <mergeCell ref="O3:R3"/>
    <mergeCell ref="S3:T3"/>
    <mergeCell ref="U3:W3"/>
    <mergeCell ref="A2:W2"/>
    <mergeCell ref="B3:B4"/>
    <mergeCell ref="C3:C4"/>
    <mergeCell ref="D3:D4"/>
    <mergeCell ref="E3:E4"/>
    <mergeCell ref="F3:F4"/>
    <mergeCell ref="P30:W35"/>
    <mergeCell ref="P36:W42"/>
    <mergeCell ref="B25:C25"/>
    <mergeCell ref="D25:E25"/>
    <mergeCell ref="D27:G27"/>
    <mergeCell ref="S27:W29"/>
  </mergeCells>
  <printOptions/>
  <pageMargins left="0.75" right="0.75" top="1" bottom="1" header="0.5" footer="0.5"/>
  <pageSetup horizontalDpi="600" verticalDpi="600" orientation="portrait" paperSize="9" r:id="rId2"/>
  <ignoredErrors>
    <ignoredError sqref="W25 V25" unlockedFormula="1"/>
    <ignoredError sqref="P6:W2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2009-11-12T09:42:42Z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