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11-13 Dec (we 50)" sheetId="1" r:id="rId1"/>
    <sheet name="11-13 Dec (Top 10)" sheetId="2" r:id="rId2"/>
  </sheets>
  <definedNames>
    <definedName name="_xlnm.Print_Area" localSheetId="0">'11-13 Dec (we 50)'!$A$1:$W$59</definedName>
  </definedNames>
  <calcPr fullCalcOnLoad="1"/>
</workbook>
</file>

<file path=xl/sharedStrings.xml><?xml version="1.0" encoding="utf-8"?>
<sst xmlns="http://schemas.openxmlformats.org/spreadsheetml/2006/main" count="235" uniqueCount="98">
  <si>
    <t>*Sorted according to Weekend Total G.B.O. - Hafta sonu toplam hasılat sütununa göre sıralanmıştır.</t>
  </si>
  <si>
    <t>Company</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</si>
  <si>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</si>
  <si>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</si>
  <si>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</si>
  <si>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</si>
  <si>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</si>
  <si>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</si>
  <si>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</si>
  <si>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</si>
  <si>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</si>
  <si>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</si>
  <si>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</si>
  <si>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</si>
  <si>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</si>
  <si>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</si>
  <si>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</si>
  <si>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</si>
  <si>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</si>
  <si>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</si>
  <si>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</si>
  <si>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</si>
  <si>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</si>
  <si>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</si>
  <si>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</si>
  <si>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</si>
  <si>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WALT DISNEY</t>
  </si>
  <si>
    <t>UP</t>
  </si>
  <si>
    <t>FIDA FILM</t>
  </si>
  <si>
    <t>PERISAN FILM</t>
  </si>
  <si>
    <t>KOLPAÇİNO</t>
  </si>
  <si>
    <t xml:space="preserve">TIM'S-SUGARWORKZ </t>
  </si>
  <si>
    <t>BORNOVA BORNOVA</t>
  </si>
  <si>
    <t>TEMELKURAN FILM</t>
  </si>
  <si>
    <t>TWILIGHT SAGA: NEW MOON</t>
  </si>
  <si>
    <t>PANA FILM</t>
  </si>
  <si>
    <t>CHRISTMAS CAROL</t>
  </si>
  <si>
    <t>BKM</t>
  </si>
  <si>
    <t>KURTLAR VADİSİ GLADIO</t>
  </si>
  <si>
    <t>TÜRKLER ÇILDIRMIŞ OLMALI</t>
  </si>
  <si>
    <t>İNCİR ÇEKİRDEĞİ</t>
  </si>
  <si>
    <t>CICEK FILM</t>
  </si>
  <si>
    <t>AVSAR FILM</t>
  </si>
  <si>
    <t>NEFES: VATAN SAĞOLSUN</t>
  </si>
  <si>
    <t>KISKANMAK</t>
  </si>
  <si>
    <t>LA VERITABLE HISTOIRE DU CHAT BOTTE</t>
  </si>
  <si>
    <t>MEDYAVIZYON</t>
  </si>
  <si>
    <t>FIDA FILM-CREAVIDI</t>
  </si>
  <si>
    <t>R FILM</t>
  </si>
  <si>
    <t xml:space="preserve">NEŞELİ HAYAT </t>
  </si>
  <si>
    <t>CINEFILM</t>
  </si>
  <si>
    <t>ADINI SEN KOY</t>
  </si>
  <si>
    <t>ELITA FILM</t>
  </si>
  <si>
    <t>ABİMM</t>
  </si>
  <si>
    <t>DON'T LOOK BACK</t>
  </si>
  <si>
    <t>DUST OF TIME, THE</t>
  </si>
  <si>
    <t>FILMARTI</t>
  </si>
  <si>
    <t>PINEMA</t>
  </si>
  <si>
    <t>JENNIFER'S BODY</t>
  </si>
  <si>
    <t>FOX</t>
  </si>
  <si>
    <t>DISTRICT 9</t>
  </si>
  <si>
    <t>MEZUNİYET</t>
  </si>
  <si>
    <t>COCO AVANT CHANEL</t>
  </si>
  <si>
    <t>FILMS DISTRIBUTION</t>
  </si>
  <si>
    <t>D PRODUCTIONS</t>
  </si>
  <si>
    <t>GAMER</t>
  </si>
  <si>
    <t>KONAK</t>
  </si>
  <si>
    <t>OYKU YAPIM</t>
  </si>
  <si>
    <t>GECENİN KANATLARI</t>
  </si>
  <si>
    <t>BOYUT FILM</t>
  </si>
  <si>
    <t>SAW VI</t>
  </si>
  <si>
    <t>COLUMBIA</t>
  </si>
  <si>
    <t>ELIZI</t>
  </si>
  <si>
    <t>OZEN FILM</t>
  </si>
  <si>
    <t>NO OFSAYT</t>
  </si>
  <si>
    <t>ALI TARAN</t>
  </si>
  <si>
    <t>CLOUDY WITH A CHANCE OF MEATBALLS</t>
  </si>
  <si>
    <t>THE MAN WHO LOVES</t>
  </si>
  <si>
    <t>DUKA FILM</t>
  </si>
  <si>
    <t>MARS P.</t>
  </si>
  <si>
    <t>CAPITALISM: A LOVE STORY</t>
  </si>
  <si>
    <t>AŞK GELİYORUM DEMEZ</t>
  </si>
  <si>
    <t>IYI SEYIRLER</t>
  </si>
  <si>
    <t>İKİ DİL BİR BAVUL</t>
  </si>
  <si>
    <t>YERLİ FILM</t>
  </si>
  <si>
    <t>OKURIBITO (DEPARTURES)</t>
  </si>
  <si>
    <t>CHANTIER FILMS</t>
  </si>
  <si>
    <t>ACI</t>
  </si>
  <si>
    <t>MFP-CINEGROUP</t>
  </si>
  <si>
    <t>SAN FILM</t>
  </si>
  <si>
    <t>DREAD</t>
  </si>
  <si>
    <t>OZEN-UMUT</t>
  </si>
  <si>
    <t>SİZİ SEVİYORUM</t>
  </si>
  <si>
    <t>MIA YAPIM</t>
  </si>
  <si>
    <t>ISTANBUL P.</t>
  </si>
  <si>
    <t>THE TOURNAMENT</t>
  </si>
  <si>
    <t>HORIZON</t>
  </si>
  <si>
    <t>CARRIERS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</si>
</sst>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9">
    <font>
      <sz val="10"/>
      <name val="Arial"/>
      <family val="0"/>
    </font>
    <font>
      <sz val="8"/>
      <name val="Arial"/>
      <family val="2"/>
    </font>
    <font>
      <u val="single"/>
      <sz val="10"/>
      <color indexed="12"/>
      <name val="Arial"/>
      <family val="0"/>
    </font>
    <font>
      <u val="single"/>
      <sz val="10"/>
      <color indexed="36"/>
      <name val="Arial"/>
      <family val="0"/>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14"/>
      <color indexed="9"/>
      <name val="Impact"/>
      <family val="2"/>
    </font>
    <font>
      <sz val="20"/>
      <color indexed="40"/>
      <name val="GoudyLight"/>
      <family val="0"/>
    </font>
    <font>
      <sz val="10"/>
      <color indexed="40"/>
      <name val="Arial"/>
      <family val="0"/>
    </font>
    <font>
      <sz val="16"/>
      <color indexed="40"/>
      <name val="GoudyLight"/>
      <family val="0"/>
    </font>
    <font>
      <b/>
      <sz val="11"/>
      <color indexed="9"/>
      <name val="Century Gothic"/>
      <family val="2"/>
    </font>
    <font>
      <sz val="9"/>
      <color indexed="9"/>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35"/>
      <color indexed="8"/>
      <name val="Impact"/>
      <family val="0"/>
    </font>
    <font>
      <sz val="35"/>
      <color indexed="8"/>
      <name val="Arial"/>
      <family val="0"/>
    </font>
    <font>
      <sz val="24"/>
      <color indexed="8"/>
      <name val="Impact"/>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style="hair"/>
      <bottom style="medium"/>
    </border>
    <border>
      <left>
        <color indexed="63"/>
      </left>
      <right style="hair"/>
      <top style="hair"/>
      <bottom style="hair"/>
    </border>
    <border>
      <left style="hair"/>
      <right style="hair"/>
      <top style="hair"/>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171" fontId="0" fillId="0" borderId="0" applyFont="0" applyFill="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12">
    <xf numFmtId="0" fontId="0" fillId="0" borderId="0" xfId="0" applyAlignment="1">
      <alignment/>
    </xf>
    <xf numFmtId="0" fontId="22" fillId="33" borderId="10" xfId="0" applyFont="1" applyFill="1" applyBorder="1" applyAlignment="1" applyProtection="1">
      <alignment horizontal="center" vertical="center"/>
      <protection/>
    </xf>
    <xf numFmtId="0" fontId="20" fillId="0" borderId="11" xfId="0" applyFont="1" applyFill="1" applyBorder="1" applyAlignment="1" applyProtection="1">
      <alignment horizontal="right" vertical="center"/>
      <protection/>
    </xf>
    <xf numFmtId="3" fontId="23" fillId="33" borderId="12" xfId="0" applyNumberFormat="1" applyFont="1" applyFill="1" applyBorder="1" applyAlignment="1" applyProtection="1">
      <alignment horizontal="center" vertical="center"/>
      <protection/>
    </xf>
    <xf numFmtId="0" fontId="23" fillId="33" borderId="12" xfId="0" applyFont="1" applyFill="1" applyBorder="1" applyAlignment="1" applyProtection="1">
      <alignment horizontal="center" vertical="center"/>
      <protection/>
    </xf>
    <xf numFmtId="193" fontId="23" fillId="33" borderId="12" xfId="0" applyNumberFormat="1" applyFont="1" applyFill="1" applyBorder="1" applyAlignment="1" applyProtection="1">
      <alignment horizontal="center" vertical="center"/>
      <protection/>
    </xf>
    <xf numFmtId="192" fontId="23" fillId="33" borderId="12" xfId="60" applyNumberFormat="1" applyFont="1" applyFill="1" applyBorder="1" applyAlignment="1" applyProtection="1">
      <alignment horizontal="center" vertical="center"/>
      <protection/>
    </xf>
    <xf numFmtId="1" fontId="20" fillId="0" borderId="10" xfId="0" applyNumberFormat="1" applyFont="1" applyFill="1" applyBorder="1" applyAlignment="1" applyProtection="1">
      <alignment horizontal="right" vertical="center"/>
      <protection/>
    </xf>
    <xf numFmtId="171" fontId="5" fillId="0" borderId="10" xfId="43" applyFont="1" applyFill="1" applyBorder="1" applyAlignment="1" applyProtection="1">
      <alignment horizontal="left" vertical="center"/>
      <protection/>
    </xf>
    <xf numFmtId="190"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191" fontId="19" fillId="0" borderId="10" xfId="0" applyNumberFormat="1" applyFont="1" applyFill="1" applyBorder="1" applyAlignment="1" applyProtection="1">
      <alignment horizontal="right" vertical="center"/>
      <protection/>
    </xf>
    <xf numFmtId="191" fontId="5" fillId="0" borderId="10" xfId="0" applyNumberFormat="1" applyFont="1" applyFill="1" applyBorder="1" applyAlignment="1" applyProtection="1">
      <alignment horizontal="right" vertical="center"/>
      <protection/>
    </xf>
    <xf numFmtId="191" fontId="18" fillId="0" borderId="10"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xf>
    <xf numFmtId="0" fontId="21" fillId="0" borderId="10" xfId="0" applyFont="1" applyFill="1" applyBorder="1" applyAlignment="1" applyProtection="1">
      <alignment horizontal="right" vertical="center"/>
      <protection/>
    </xf>
    <xf numFmtId="0" fontId="15" fillId="0" borderId="10" xfId="0" applyFont="1" applyFill="1" applyBorder="1" applyAlignment="1" applyProtection="1">
      <alignment horizontal="left" vertical="center"/>
      <protection/>
    </xf>
    <xf numFmtId="190" fontId="15" fillId="0" borderId="10" xfId="0" applyNumberFormat="1"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193" fontId="13" fillId="0" borderId="10" xfId="0" applyNumberFormat="1" applyFont="1" applyFill="1" applyBorder="1" applyAlignment="1" applyProtection="1">
      <alignment vertical="center"/>
      <protection/>
    </xf>
    <xf numFmtId="191" fontId="13" fillId="0" borderId="10" xfId="0" applyNumberFormat="1" applyFont="1" applyFill="1" applyBorder="1" applyAlignment="1" applyProtection="1">
      <alignment horizontal="right" vertical="center"/>
      <protection/>
    </xf>
    <xf numFmtId="192" fontId="13" fillId="0" borderId="10" xfId="60" applyNumberFormat="1"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20" fillId="0" borderId="10" xfId="0"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190"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93" fontId="8" fillId="0" borderId="10" xfId="0" applyNumberFormat="1"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191" fontId="8" fillId="0" borderId="10" xfId="0" applyNumberFormat="1" applyFont="1" applyFill="1" applyBorder="1" applyAlignment="1" applyProtection="1">
      <alignment horizontal="right" vertical="center"/>
      <protection locked="0"/>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0" fillId="0" borderId="13" xfId="0" applyFont="1" applyFill="1" applyBorder="1" applyAlignment="1" applyProtection="1">
      <alignment horizontal="right" vertical="center"/>
      <protection/>
    </xf>
    <xf numFmtId="193" fontId="17" fillId="0" borderId="14"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192" fontId="5" fillId="0" borderId="10" xfId="0" applyNumberFormat="1" applyFont="1" applyFill="1" applyBorder="1" applyAlignment="1" applyProtection="1">
      <alignment vertical="center"/>
      <protection locked="0"/>
    </xf>
    <xf numFmtId="192" fontId="17" fillId="0" borderId="14" xfId="0" applyNumberFormat="1" applyFont="1" applyFill="1" applyBorder="1" applyAlignment="1" applyProtection="1">
      <alignment horizontal="center" vertical="center" wrapText="1"/>
      <protection/>
    </xf>
    <xf numFmtId="192" fontId="8" fillId="0" borderId="10" xfId="0" applyNumberFormat="1" applyFont="1" applyFill="1" applyBorder="1" applyAlignment="1" applyProtection="1">
      <alignment vertical="center"/>
      <protection locked="0"/>
    </xf>
    <xf numFmtId="0" fontId="20" fillId="0" borderId="16" xfId="0"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71" fontId="5" fillId="0" borderId="0" xfId="43" applyFont="1" applyFill="1" applyBorder="1" applyAlignment="1" applyProtection="1">
      <alignment vertical="center"/>
      <protection/>
    </xf>
    <xf numFmtId="19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191" fontId="19"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vertical="center"/>
      <protection/>
    </xf>
    <xf numFmtId="191" fontId="18"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0" fillId="0" borderId="17"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191" fontId="17" fillId="0" borderId="19" xfId="0" applyNumberFormat="1" applyFont="1" applyBorder="1" applyAlignment="1" applyProtection="1">
      <alignment horizontal="center" wrapText="1"/>
      <protection/>
    </xf>
    <xf numFmtId="188" fontId="17" fillId="0" borderId="19" xfId="0" applyNumberFormat="1" applyFont="1" applyBorder="1" applyAlignment="1" applyProtection="1">
      <alignment horizontal="center" wrapText="1"/>
      <protection/>
    </xf>
    <xf numFmtId="191" fontId="17" fillId="0" borderId="19" xfId="0" applyNumberFormat="1" applyFont="1" applyFill="1" applyBorder="1" applyAlignment="1" applyProtection="1">
      <alignment horizontal="center" wrapText="1"/>
      <protection/>
    </xf>
    <xf numFmtId="188" fontId="17" fillId="0" borderId="19" xfId="0" applyNumberFormat="1" applyFont="1" applyFill="1" applyBorder="1" applyAlignment="1" applyProtection="1">
      <alignment horizontal="center" wrapText="1"/>
      <protection/>
    </xf>
    <xf numFmtId="193" fontId="17" fillId="0" borderId="19" xfId="0" applyNumberFormat="1" applyFont="1" applyFill="1" applyBorder="1" applyAlignment="1" applyProtection="1">
      <alignment horizontal="center" wrapText="1"/>
      <protection/>
    </xf>
    <xf numFmtId="0" fontId="17" fillId="0" borderId="19" xfId="0" applyFont="1" applyBorder="1" applyAlignment="1" applyProtection="1">
      <alignment horizontal="center" wrapText="1"/>
      <protection/>
    </xf>
    <xf numFmtId="193" fontId="17" fillId="0" borderId="20"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85" fontId="22" fillId="33" borderId="12" xfId="0" applyNumberFormat="1" applyFont="1" applyFill="1" applyBorder="1" applyAlignment="1" applyProtection="1">
      <alignment horizontal="center" vertical="center"/>
      <protection/>
    </xf>
    <xf numFmtId="188" fontId="22" fillId="33" borderId="12" xfId="0" applyNumberFormat="1"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60"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3"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12" fillId="0" borderId="0"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185"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185" fontId="11" fillId="0"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193" fontId="8" fillId="0" borderId="0" xfId="0" applyNumberFormat="1" applyFont="1" applyAlignment="1" applyProtection="1">
      <alignment vertical="center"/>
      <protection locked="0"/>
    </xf>
    <xf numFmtId="185" fontId="8" fillId="0" borderId="0" xfId="0" applyNumberFormat="1" applyFont="1" applyAlignment="1" applyProtection="1">
      <alignment horizontal="right" vertical="center"/>
      <protection locked="0"/>
    </xf>
    <xf numFmtId="188" fontId="8" fillId="0" borderId="0" xfId="0" applyNumberFormat="1" applyFont="1" applyAlignment="1" applyProtection="1">
      <alignment vertical="center"/>
      <protection locked="0"/>
    </xf>
    <xf numFmtId="191" fontId="23" fillId="33" borderId="12" xfId="0" applyNumberFormat="1" applyFont="1" applyFill="1" applyBorder="1" applyAlignment="1" applyProtection="1">
      <alignment horizontal="right" vertical="center"/>
      <protection/>
    </xf>
    <xf numFmtId="191" fontId="22" fillId="33" borderId="12" xfId="0" applyNumberFormat="1" applyFont="1" applyFill="1" applyBorder="1" applyAlignment="1" applyProtection="1">
      <alignment horizontal="right" vertical="center"/>
      <protection/>
    </xf>
    <xf numFmtId="191" fontId="11" fillId="0" borderId="10" xfId="0" applyNumberFormat="1" applyFont="1" applyFill="1" applyBorder="1" applyAlignment="1" applyProtection="1">
      <alignment horizontal="right" vertical="center"/>
      <protection locked="0"/>
    </xf>
    <xf numFmtId="191" fontId="5" fillId="0" borderId="10" xfId="0" applyNumberFormat="1" applyFont="1" applyFill="1" applyBorder="1" applyAlignment="1" applyProtection="1">
      <alignment horizontal="right" vertical="center"/>
      <protection locked="0"/>
    </xf>
    <xf numFmtId="196" fontId="10" fillId="0" borderId="10" xfId="0" applyNumberFormat="1" applyFont="1" applyFill="1" applyBorder="1" applyAlignment="1" applyProtection="1">
      <alignment horizontal="right" vertical="center"/>
      <protection/>
    </xf>
    <xf numFmtId="196" fontId="23" fillId="33" borderId="12" xfId="0" applyNumberFormat="1" applyFont="1" applyFill="1" applyBorder="1" applyAlignment="1" applyProtection="1">
      <alignment horizontal="right" vertical="center"/>
      <protection/>
    </xf>
    <xf numFmtId="196" fontId="13" fillId="0" borderId="10" xfId="0" applyNumberFormat="1" applyFont="1" applyFill="1" applyBorder="1" applyAlignment="1" applyProtection="1">
      <alignment horizontal="right" vertical="center"/>
      <protection/>
    </xf>
    <xf numFmtId="196" fontId="8"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xf>
    <xf numFmtId="196" fontId="18" fillId="0" borderId="10"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22" fillId="33" borderId="12" xfId="0" applyNumberFormat="1" applyFont="1" applyFill="1" applyBorder="1" applyAlignment="1" applyProtection="1">
      <alignment horizontal="right" vertical="center"/>
      <protection/>
    </xf>
    <xf numFmtId="196" fontId="11"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locked="0"/>
    </xf>
    <xf numFmtId="191" fontId="17" fillId="0" borderId="14" xfId="0" applyNumberFormat="1" applyFont="1" applyFill="1" applyBorder="1" applyAlignment="1" applyProtection="1">
      <alignment horizontal="center" vertical="center" wrapText="1"/>
      <protection/>
    </xf>
    <xf numFmtId="196" fontId="17" fillId="0" borderId="14" xfId="0" applyNumberFormat="1" applyFont="1" applyFill="1" applyBorder="1" applyAlignment="1" applyProtection="1">
      <alignment horizontal="center" vertical="center" wrapText="1"/>
      <protection/>
    </xf>
    <xf numFmtId="0" fontId="20" fillId="0" borderId="21" xfId="0" applyFont="1" applyFill="1" applyBorder="1" applyAlignment="1" applyProtection="1">
      <alignment horizontal="right" vertical="center"/>
      <protection/>
    </xf>
    <xf numFmtId="4" fontId="24" fillId="0" borderId="10" xfId="43" applyNumberFormat="1" applyFont="1" applyFill="1" applyBorder="1" applyAlignment="1" applyProtection="1">
      <alignment horizontal="right" vertical="center"/>
      <protection locked="0"/>
    </xf>
    <xf numFmtId="3" fontId="24" fillId="0" borderId="10" xfId="43" applyNumberFormat="1" applyFont="1" applyFill="1" applyBorder="1" applyAlignment="1" applyProtection="1">
      <alignment horizontal="right" vertical="center"/>
      <protection locked="0"/>
    </xf>
    <xf numFmtId="3" fontId="24" fillId="0" borderId="10" xfId="60" applyNumberFormat="1" applyFont="1" applyFill="1" applyBorder="1" applyAlignment="1" applyProtection="1">
      <alignment horizontal="right" vertical="center"/>
      <protection/>
    </xf>
    <xf numFmtId="2" fontId="24" fillId="0" borderId="10" xfId="60" applyNumberFormat="1" applyFont="1" applyFill="1" applyBorder="1" applyAlignment="1" applyProtection="1">
      <alignment horizontal="right" vertical="center"/>
      <protection/>
    </xf>
    <xf numFmtId="4" fontId="24" fillId="0" borderId="10" xfId="43" applyNumberFormat="1" applyFont="1" applyFill="1" applyBorder="1" applyAlignment="1" applyProtection="1">
      <alignment horizontal="right" vertical="center"/>
      <protection/>
    </xf>
    <xf numFmtId="0" fontId="25"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29" fillId="0" borderId="22" xfId="0" applyFont="1" applyFill="1" applyBorder="1" applyAlignment="1" applyProtection="1">
      <alignment horizontal="center" vertical="center"/>
      <protection/>
    </xf>
    <xf numFmtId="0" fontId="30" fillId="0" borderId="10" xfId="0" applyFont="1" applyFill="1" applyBorder="1" applyAlignment="1" applyProtection="1">
      <alignment vertical="center"/>
      <protection locked="0"/>
    </xf>
    <xf numFmtId="4" fontId="24" fillId="0" borderId="23" xfId="43" applyNumberFormat="1" applyFont="1" applyFill="1" applyBorder="1" applyAlignment="1" applyProtection="1">
      <alignment horizontal="right" vertical="center"/>
      <protection locked="0"/>
    </xf>
    <xf numFmtId="3" fontId="24" fillId="0" borderId="23" xfId="43" applyNumberFormat="1" applyFont="1" applyFill="1" applyBorder="1" applyAlignment="1" applyProtection="1">
      <alignment horizontal="right" vertical="center"/>
      <protection locked="0"/>
    </xf>
    <xf numFmtId="190" fontId="24" fillId="0" borderId="10" xfId="0" applyNumberFormat="1" applyFont="1" applyFill="1" applyBorder="1" applyAlignment="1" applyProtection="1">
      <alignment horizontal="center" vertical="center"/>
      <protection locked="0"/>
    </xf>
    <xf numFmtId="190" fontId="24" fillId="0" borderId="23" xfId="0" applyNumberFormat="1" applyFont="1" applyFill="1" applyBorder="1" applyAlignment="1" applyProtection="1">
      <alignment horizontal="center" vertical="center"/>
      <protection locked="0"/>
    </xf>
    <xf numFmtId="4" fontId="24" fillId="0" borderId="23" xfId="43" applyNumberFormat="1" applyFont="1" applyFill="1" applyBorder="1" applyAlignment="1" applyProtection="1">
      <alignment horizontal="right" vertical="center"/>
      <protection/>
    </xf>
    <xf numFmtId="3" fontId="24" fillId="0" borderId="23" xfId="60" applyNumberFormat="1" applyFont="1" applyFill="1" applyBorder="1" applyAlignment="1" applyProtection="1">
      <alignment horizontal="right" vertical="center"/>
      <protection/>
    </xf>
    <xf numFmtId="2" fontId="24" fillId="0" borderId="23" xfId="60" applyNumberFormat="1" applyFont="1" applyFill="1" applyBorder="1" applyAlignment="1" applyProtection="1">
      <alignment horizontal="right" vertical="center"/>
      <protection/>
    </xf>
    <xf numFmtId="0" fontId="24" fillId="0" borderId="10" xfId="0" applyFont="1" applyFill="1" applyBorder="1" applyAlignment="1" applyProtection="1">
      <alignment horizontal="center" vertical="center"/>
      <protection locked="0"/>
    </xf>
    <xf numFmtId="190" fontId="24" fillId="34" borderId="10" xfId="0" applyNumberFormat="1" applyFont="1" applyFill="1" applyBorder="1" applyAlignment="1" applyProtection="1">
      <alignment horizontal="center" vertical="center"/>
      <protection locked="0"/>
    </xf>
    <xf numFmtId="0" fontId="24" fillId="34" borderId="10" xfId="0" applyFont="1" applyFill="1" applyBorder="1" applyAlignment="1" applyProtection="1">
      <alignment horizontal="center" vertical="center"/>
      <protection locked="0"/>
    </xf>
    <xf numFmtId="4" fontId="24" fillId="34" borderId="10" xfId="43" applyNumberFormat="1" applyFont="1" applyFill="1" applyBorder="1" applyAlignment="1" applyProtection="1">
      <alignment horizontal="right" vertical="center"/>
      <protection locked="0"/>
    </xf>
    <xf numFmtId="3" fontId="24" fillId="34" borderId="10" xfId="43" applyNumberFormat="1" applyFont="1" applyFill="1" applyBorder="1" applyAlignment="1" applyProtection="1">
      <alignment horizontal="right" vertical="center"/>
      <protection locked="0"/>
    </xf>
    <xf numFmtId="4" fontId="24" fillId="34" borderId="10" xfId="43" applyNumberFormat="1" applyFont="1" applyFill="1" applyBorder="1" applyAlignment="1" applyProtection="1">
      <alignment horizontal="right" vertical="center"/>
      <protection/>
    </xf>
    <xf numFmtId="3" fontId="24" fillId="34" borderId="10" xfId="60" applyNumberFormat="1" applyFont="1" applyFill="1" applyBorder="1" applyAlignment="1" applyProtection="1">
      <alignment horizontal="right" vertical="center"/>
      <protection/>
    </xf>
    <xf numFmtId="2" fontId="24" fillId="34" borderId="10" xfId="60" applyNumberFormat="1" applyFont="1" applyFill="1" applyBorder="1" applyAlignment="1" applyProtection="1">
      <alignment horizontal="right" vertical="center"/>
      <protection/>
    </xf>
    <xf numFmtId="0" fontId="24" fillId="0" borderId="24" xfId="0" applyFont="1" applyFill="1" applyBorder="1" applyAlignment="1" applyProtection="1">
      <alignment horizontal="left" vertical="center"/>
      <protection locked="0"/>
    </xf>
    <xf numFmtId="2" fontId="24" fillId="0" borderId="25" xfId="43" applyNumberFormat="1" applyFont="1" applyFill="1" applyBorder="1" applyAlignment="1" applyProtection="1">
      <alignment horizontal="right" vertical="center"/>
      <protection locked="0"/>
    </xf>
    <xf numFmtId="0" fontId="24" fillId="34" borderId="24" xfId="0" applyFont="1" applyFill="1" applyBorder="1" applyAlignment="1" applyProtection="1">
      <alignment horizontal="left" vertical="center"/>
      <protection locked="0"/>
    </xf>
    <xf numFmtId="0" fontId="24" fillId="0" borderId="26" xfId="0" applyFont="1" applyFill="1" applyBorder="1" applyAlignment="1" applyProtection="1">
      <alignment horizontal="left" vertical="center"/>
      <protection locked="0"/>
    </xf>
    <xf numFmtId="0" fontId="24" fillId="0" borderId="23" xfId="0" applyFont="1" applyFill="1" applyBorder="1" applyAlignment="1" applyProtection="1">
      <alignment horizontal="center" vertical="center"/>
      <protection locked="0"/>
    </xf>
    <xf numFmtId="0" fontId="23" fillId="0" borderId="22" xfId="0" applyFont="1" applyFill="1" applyBorder="1" applyAlignment="1" applyProtection="1">
      <alignment horizontal="left" vertical="center"/>
      <protection locked="0"/>
    </xf>
    <xf numFmtId="0" fontId="24" fillId="0" borderId="27" xfId="0" applyFont="1" applyFill="1" applyBorder="1" applyAlignment="1" applyProtection="1">
      <alignment horizontal="left" vertical="center"/>
      <protection locked="0"/>
    </xf>
    <xf numFmtId="190" fontId="24" fillId="0" borderId="28" xfId="0" applyNumberFormat="1" applyFont="1" applyFill="1" applyBorder="1" applyAlignment="1" applyProtection="1">
      <alignment horizontal="center" vertical="center"/>
      <protection locked="0"/>
    </xf>
    <xf numFmtId="0" fontId="24" fillId="0" borderId="28" xfId="0" applyFont="1" applyFill="1" applyBorder="1" applyAlignment="1" applyProtection="1">
      <alignment horizontal="center" vertical="center"/>
      <protection locked="0"/>
    </xf>
    <xf numFmtId="4" fontId="24" fillId="0" borderId="28" xfId="43" applyNumberFormat="1" applyFont="1" applyFill="1" applyBorder="1" applyAlignment="1" applyProtection="1">
      <alignment horizontal="right" vertical="center"/>
      <protection locked="0"/>
    </xf>
    <xf numFmtId="3" fontId="24" fillId="0" borderId="28" xfId="43" applyNumberFormat="1" applyFont="1" applyFill="1" applyBorder="1" applyAlignment="1" applyProtection="1">
      <alignment horizontal="right" vertical="center"/>
      <protection locked="0"/>
    </xf>
    <xf numFmtId="4" fontId="24" fillId="0" borderId="28" xfId="43" applyNumberFormat="1" applyFont="1" applyFill="1" applyBorder="1" applyAlignment="1" applyProtection="1">
      <alignment horizontal="right" vertical="center"/>
      <protection/>
    </xf>
    <xf numFmtId="3" fontId="24" fillId="0" borderId="28" xfId="60" applyNumberFormat="1" applyFont="1" applyFill="1" applyBorder="1" applyAlignment="1" applyProtection="1">
      <alignment horizontal="right" vertical="center"/>
      <protection/>
    </xf>
    <xf numFmtId="2" fontId="24" fillId="0" borderId="28" xfId="60" applyNumberFormat="1" applyFont="1" applyFill="1" applyBorder="1" applyAlignment="1" applyProtection="1">
      <alignment horizontal="right" vertical="center"/>
      <protection/>
    </xf>
    <xf numFmtId="2" fontId="24" fillId="0" borderId="29" xfId="43" applyNumberFormat="1" applyFont="1" applyFill="1" applyBorder="1" applyAlignment="1" applyProtection="1">
      <alignment horizontal="right" vertical="center"/>
      <protection locked="0"/>
    </xf>
    <xf numFmtId="190" fontId="24" fillId="0" borderId="10" xfId="0" applyNumberFormat="1" applyFont="1" applyFill="1" applyBorder="1" applyAlignment="1" applyProtection="1">
      <alignment vertical="center"/>
      <protection locked="0"/>
    </xf>
    <xf numFmtId="4" fontId="31" fillId="0" borderId="10" xfId="43" applyNumberFormat="1" applyFont="1" applyFill="1" applyBorder="1" applyAlignment="1" applyProtection="1">
      <alignment horizontal="right" vertical="center"/>
      <protection/>
    </xf>
    <xf numFmtId="3" fontId="31" fillId="0" borderId="10" xfId="43" applyNumberFormat="1" applyFont="1" applyFill="1" applyBorder="1" applyAlignment="1" applyProtection="1">
      <alignment horizontal="right" vertical="center"/>
      <protection/>
    </xf>
    <xf numFmtId="192" fontId="24" fillId="0" borderId="10" xfId="60" applyNumberFormat="1" applyFont="1" applyFill="1" applyBorder="1" applyAlignment="1" applyProtection="1">
      <alignment horizontal="right" vertical="center"/>
      <protection/>
    </xf>
    <xf numFmtId="0" fontId="24" fillId="34" borderId="10" xfId="0" applyNumberFormat="1" applyFont="1" applyFill="1" applyBorder="1" applyAlignment="1" applyProtection="1">
      <alignment vertical="center"/>
      <protection locked="0"/>
    </xf>
    <xf numFmtId="0" fontId="24" fillId="34" borderId="10" xfId="0" applyNumberFormat="1" applyFont="1" applyFill="1" applyBorder="1" applyAlignment="1" applyProtection="1">
      <alignment horizontal="center" vertical="center"/>
      <protection locked="0"/>
    </xf>
    <xf numFmtId="4" fontId="31" fillId="34" borderId="10" xfId="43" applyNumberFormat="1" applyFont="1" applyFill="1" applyBorder="1" applyAlignment="1" applyProtection="1">
      <alignment horizontal="right" vertical="center"/>
      <protection/>
    </xf>
    <xf numFmtId="3" fontId="31" fillId="34" borderId="10" xfId="43" applyNumberFormat="1" applyFont="1" applyFill="1" applyBorder="1" applyAlignment="1" applyProtection="1">
      <alignment horizontal="right" vertical="center"/>
      <protection/>
    </xf>
    <xf numFmtId="192" fontId="24" fillId="34" borderId="10" xfId="60" applyNumberFormat="1" applyFont="1" applyFill="1" applyBorder="1" applyAlignment="1" applyProtection="1">
      <alignment horizontal="right" vertical="center"/>
      <protection/>
    </xf>
    <xf numFmtId="0" fontId="24" fillId="34" borderId="10" xfId="0" applyFont="1" applyFill="1" applyBorder="1" applyAlignment="1" applyProtection="1">
      <alignment vertical="center"/>
      <protection locked="0"/>
    </xf>
    <xf numFmtId="0" fontId="24" fillId="0" borderId="10" xfId="0" applyFont="1" applyFill="1" applyBorder="1" applyAlignment="1" applyProtection="1">
      <alignment vertical="center"/>
      <protection locked="0"/>
    </xf>
    <xf numFmtId="190" fontId="24" fillId="0" borderId="10" xfId="0" applyNumberFormat="1" applyFont="1" applyFill="1" applyBorder="1" applyAlignment="1">
      <alignment horizontal="center" vertical="center"/>
    </xf>
    <xf numFmtId="0" fontId="24" fillId="0" borderId="10" xfId="0" applyFont="1" applyFill="1" applyBorder="1" applyAlignment="1">
      <alignment vertical="center"/>
    </xf>
    <xf numFmtId="0" fontId="24" fillId="0" borderId="10" xfId="0" applyFont="1" applyFill="1" applyBorder="1" applyAlignment="1">
      <alignment horizontal="center" vertical="center"/>
    </xf>
    <xf numFmtId="4" fontId="24" fillId="0" borderId="10" xfId="40" applyNumberFormat="1" applyFont="1" applyFill="1" applyBorder="1" applyAlignment="1">
      <alignment horizontal="right" vertical="center"/>
    </xf>
    <xf numFmtId="3" fontId="24" fillId="0" borderId="10" xfId="40" applyNumberFormat="1" applyFont="1" applyFill="1" applyBorder="1" applyAlignment="1">
      <alignment horizontal="right" vertical="center"/>
    </xf>
    <xf numFmtId="4" fontId="31" fillId="0" borderId="10" xfId="40" applyNumberFormat="1" applyFont="1" applyFill="1" applyBorder="1" applyAlignment="1" applyProtection="1">
      <alignment horizontal="right" vertical="center"/>
      <protection/>
    </xf>
    <xf numFmtId="3" fontId="31" fillId="0" borderId="10" xfId="40" applyNumberFormat="1" applyFont="1" applyFill="1" applyBorder="1" applyAlignment="1" applyProtection="1">
      <alignment horizontal="right" vertical="center"/>
      <protection/>
    </xf>
    <xf numFmtId="4" fontId="24" fillId="0" borderId="10" xfId="0" applyNumberFormat="1" applyFont="1" applyFill="1" applyBorder="1" applyAlignment="1">
      <alignment horizontal="right" vertical="center"/>
    </xf>
    <xf numFmtId="3" fontId="24" fillId="0" borderId="10" xfId="40" applyNumberFormat="1" applyFont="1" applyFill="1" applyBorder="1" applyAlignment="1" applyProtection="1">
      <alignment horizontal="right" vertical="center"/>
      <protection locked="0"/>
    </xf>
    <xf numFmtId="4" fontId="24" fillId="0" borderId="10" xfId="43" applyNumberFormat="1" applyFont="1" applyFill="1" applyBorder="1" applyAlignment="1">
      <alignment horizontal="right" vertical="center"/>
    </xf>
    <xf numFmtId="3" fontId="24" fillId="0" borderId="10" xfId="43" applyNumberFormat="1" applyFont="1" applyFill="1" applyBorder="1" applyAlignment="1">
      <alignment horizontal="right" vertical="center"/>
    </xf>
    <xf numFmtId="4" fontId="31" fillId="0" borderId="10" xfId="43" applyNumberFormat="1" applyFont="1" applyFill="1" applyBorder="1" applyAlignment="1">
      <alignment horizontal="right" vertical="center"/>
    </xf>
    <xf numFmtId="3" fontId="31" fillId="0" borderId="10" xfId="43" applyNumberFormat="1" applyFont="1" applyFill="1" applyBorder="1" applyAlignment="1">
      <alignment horizontal="right" vertical="center"/>
    </xf>
    <xf numFmtId="3" fontId="24" fillId="0" borderId="10" xfId="0" applyNumberFormat="1" applyFont="1" applyFill="1" applyBorder="1" applyAlignment="1">
      <alignment horizontal="right" vertical="center"/>
    </xf>
    <xf numFmtId="190" fontId="24" fillId="34" borderId="10" xfId="0" applyNumberFormat="1" applyFont="1" applyFill="1" applyBorder="1" applyAlignment="1">
      <alignment horizontal="center" vertical="center"/>
    </xf>
    <xf numFmtId="0" fontId="24" fillId="34" borderId="10" xfId="0" applyFont="1" applyFill="1" applyBorder="1" applyAlignment="1">
      <alignment vertical="center"/>
    </xf>
    <xf numFmtId="0" fontId="24" fillId="34" borderId="10" xfId="0" applyFont="1" applyFill="1" applyBorder="1" applyAlignment="1">
      <alignment horizontal="center" vertical="center"/>
    </xf>
    <xf numFmtId="4" fontId="24" fillId="34" borderId="10" xfId="43" applyNumberFormat="1" applyFont="1" applyFill="1" applyBorder="1" applyAlignment="1">
      <alignment horizontal="right" vertical="center"/>
    </xf>
    <xf numFmtId="3" fontId="24" fillId="34" borderId="10" xfId="43" applyNumberFormat="1" applyFont="1" applyFill="1" applyBorder="1" applyAlignment="1">
      <alignment horizontal="right" vertical="center"/>
    </xf>
    <xf numFmtId="4" fontId="31" fillId="34" borderId="10" xfId="43" applyNumberFormat="1" applyFont="1" applyFill="1" applyBorder="1" applyAlignment="1">
      <alignment horizontal="right" vertical="center"/>
    </xf>
    <xf numFmtId="3" fontId="31" fillId="34" borderId="10" xfId="43" applyNumberFormat="1" applyFont="1" applyFill="1" applyBorder="1" applyAlignment="1">
      <alignment horizontal="right" vertical="center"/>
    </xf>
    <xf numFmtId="0" fontId="24" fillId="34" borderId="10" xfId="0" applyNumberFormat="1" applyFont="1" applyFill="1" applyBorder="1" applyAlignment="1">
      <alignment vertical="center"/>
    </xf>
    <xf numFmtId="0" fontId="24" fillId="34" borderId="10" xfId="0" applyNumberFormat="1" applyFont="1" applyFill="1" applyBorder="1" applyAlignment="1">
      <alignment horizontal="center" vertical="center"/>
    </xf>
    <xf numFmtId="4" fontId="24" fillId="0" borderId="10" xfId="0" applyNumberFormat="1" applyFont="1" applyFill="1" applyBorder="1" applyAlignment="1">
      <alignment horizontal="right" vertical="center"/>
    </xf>
    <xf numFmtId="3" fontId="24" fillId="0" borderId="10" xfId="40" applyNumberFormat="1" applyFont="1" applyFill="1" applyBorder="1" applyAlignment="1" applyProtection="1">
      <alignment horizontal="right" vertical="center"/>
      <protection locked="0"/>
    </xf>
    <xf numFmtId="3" fontId="24" fillId="34" borderId="10" xfId="0" applyNumberFormat="1" applyFont="1" applyFill="1" applyBorder="1" applyAlignment="1">
      <alignment horizontal="right" vertical="center"/>
    </xf>
    <xf numFmtId="4" fontId="24" fillId="0" borderId="10" xfId="0" applyNumberFormat="1" applyFont="1" applyFill="1" applyBorder="1" applyAlignment="1" applyProtection="1">
      <alignment horizontal="right" vertical="center"/>
      <protection/>
    </xf>
    <xf numFmtId="3" fontId="24" fillId="0" borderId="10" xfId="0" applyNumberFormat="1" applyFont="1" applyFill="1" applyBorder="1" applyAlignment="1" applyProtection="1">
      <alignment horizontal="right" vertical="center"/>
      <protection/>
    </xf>
    <xf numFmtId="4" fontId="31" fillId="0" borderId="10" xfId="0" applyNumberFormat="1" applyFont="1" applyFill="1" applyBorder="1" applyAlignment="1" applyProtection="1">
      <alignment horizontal="right" vertical="center"/>
      <protection/>
    </xf>
    <xf numFmtId="3" fontId="31" fillId="0" borderId="10" xfId="0" applyNumberFormat="1" applyFont="1" applyFill="1" applyBorder="1" applyAlignment="1" applyProtection="1">
      <alignment horizontal="right" vertical="center"/>
      <protection/>
    </xf>
    <xf numFmtId="4" fontId="24" fillId="0" borderId="10" xfId="0" applyNumberFormat="1" applyFont="1" applyFill="1" applyBorder="1" applyAlignment="1" applyProtection="1">
      <alignment horizontal="right" vertical="center"/>
      <protection locked="0"/>
    </xf>
    <xf numFmtId="3" fontId="24" fillId="0" borderId="10" xfId="0" applyNumberFormat="1" applyFont="1" applyFill="1" applyBorder="1" applyAlignment="1" applyProtection="1">
      <alignment horizontal="right" vertical="center"/>
      <protection locked="0"/>
    </xf>
    <xf numFmtId="0" fontId="24" fillId="0" borderId="10" xfId="0" applyNumberFormat="1" applyFont="1" applyFill="1" applyBorder="1" applyAlignment="1" applyProtection="1">
      <alignment vertical="center"/>
      <protection locked="0"/>
    </xf>
    <xf numFmtId="0" fontId="24" fillId="0" borderId="10" xfId="0" applyNumberFormat="1" applyFont="1" applyFill="1" applyBorder="1" applyAlignment="1" applyProtection="1">
      <alignment horizontal="center" vertical="center"/>
      <protection locked="0"/>
    </xf>
    <xf numFmtId="190" fontId="24" fillId="0" borderId="28" xfId="0" applyNumberFormat="1" applyFont="1" applyFill="1" applyBorder="1" applyAlignment="1" applyProtection="1">
      <alignment vertical="center"/>
      <protection locked="0"/>
    </xf>
    <xf numFmtId="4" fontId="31" fillId="0" borderId="28" xfId="43" applyNumberFormat="1" applyFont="1" applyFill="1" applyBorder="1" applyAlignment="1" applyProtection="1">
      <alignment horizontal="right" vertical="center"/>
      <protection/>
    </xf>
    <xf numFmtId="3" fontId="31" fillId="0" borderId="28" xfId="43" applyNumberFormat="1" applyFont="1" applyFill="1" applyBorder="1" applyAlignment="1" applyProtection="1">
      <alignment horizontal="right" vertical="center"/>
      <protection/>
    </xf>
    <xf numFmtId="192" fontId="24" fillId="0" borderId="28" xfId="60" applyNumberFormat="1" applyFont="1" applyFill="1" applyBorder="1" applyAlignment="1" applyProtection="1">
      <alignment horizontal="right" vertical="center"/>
      <protection/>
    </xf>
    <xf numFmtId="0" fontId="24" fillId="34" borderId="24" xfId="0" applyNumberFormat="1" applyFont="1" applyFill="1" applyBorder="1" applyAlignment="1" applyProtection="1">
      <alignment horizontal="left" vertical="center"/>
      <protection locked="0"/>
    </xf>
    <xf numFmtId="2" fontId="24" fillId="34" borderId="25" xfId="60" applyNumberFormat="1" applyFont="1" applyFill="1" applyBorder="1" applyAlignment="1" applyProtection="1">
      <alignment horizontal="right" vertical="center"/>
      <protection/>
    </xf>
    <xf numFmtId="0" fontId="24" fillId="0" borderId="24" xfId="0" applyFont="1" applyFill="1" applyBorder="1" applyAlignment="1">
      <alignment horizontal="left" vertical="center"/>
    </xf>
    <xf numFmtId="2" fontId="24" fillId="0" borderId="25" xfId="0" applyNumberFormat="1" applyFont="1" applyFill="1" applyBorder="1" applyAlignment="1">
      <alignment horizontal="right" vertical="center"/>
    </xf>
    <xf numFmtId="0" fontId="24" fillId="0" borderId="24" xfId="0" applyFont="1" applyFill="1" applyBorder="1" applyAlignment="1">
      <alignment horizontal="left" vertical="center"/>
    </xf>
    <xf numFmtId="2" fontId="24" fillId="0" borderId="25" xfId="43" applyNumberFormat="1" applyFont="1" applyFill="1" applyBorder="1" applyAlignment="1">
      <alignment horizontal="right" vertical="center"/>
    </xf>
    <xf numFmtId="2" fontId="24" fillId="0" borderId="25" xfId="60" applyNumberFormat="1" applyFont="1" applyFill="1" applyBorder="1" applyAlignment="1" applyProtection="1">
      <alignment horizontal="right" vertical="center"/>
      <protection/>
    </xf>
    <xf numFmtId="0" fontId="24" fillId="34" borderId="24" xfId="0" applyFont="1" applyFill="1" applyBorder="1" applyAlignment="1">
      <alignment horizontal="left" vertical="center"/>
    </xf>
    <xf numFmtId="2" fontId="24" fillId="34" borderId="25" xfId="43" applyNumberFormat="1" applyFont="1" applyFill="1" applyBorder="1" applyAlignment="1">
      <alignment horizontal="right" vertical="center"/>
    </xf>
    <xf numFmtId="0" fontId="24" fillId="34" borderId="24" xfId="0" applyNumberFormat="1" applyFont="1" applyFill="1" applyBorder="1" applyAlignment="1">
      <alignment horizontal="left" vertical="center"/>
    </xf>
    <xf numFmtId="2" fontId="24" fillId="34" borderId="25" xfId="0" applyNumberFormat="1" applyFont="1" applyFill="1" applyBorder="1" applyAlignment="1">
      <alignment horizontal="right" vertical="center"/>
    </xf>
    <xf numFmtId="2" fontId="24" fillId="0" borderId="25" xfId="0" applyNumberFormat="1" applyFont="1" applyFill="1" applyBorder="1" applyAlignment="1" applyProtection="1">
      <alignment horizontal="right" vertical="center"/>
      <protection/>
    </xf>
    <xf numFmtId="0" fontId="24" fillId="0" borderId="24" xfId="0" applyNumberFormat="1" applyFont="1" applyFill="1" applyBorder="1" applyAlignment="1" applyProtection="1">
      <alignment horizontal="left" vertical="center"/>
      <protection locked="0"/>
    </xf>
    <xf numFmtId="0" fontId="24" fillId="0" borderId="23" xfId="0" applyFont="1" applyFill="1" applyBorder="1" applyAlignment="1" applyProtection="1">
      <alignment vertical="center"/>
      <protection locked="0"/>
    </xf>
    <xf numFmtId="4" fontId="31" fillId="0" borderId="23" xfId="43" applyNumberFormat="1" applyFont="1" applyFill="1" applyBorder="1" applyAlignment="1" applyProtection="1">
      <alignment horizontal="right" vertical="center"/>
      <protection/>
    </xf>
    <xf numFmtId="3" fontId="31" fillId="0" borderId="23" xfId="43" applyNumberFormat="1" applyFont="1" applyFill="1" applyBorder="1" applyAlignment="1" applyProtection="1">
      <alignment horizontal="right" vertical="center"/>
      <protection/>
    </xf>
    <xf numFmtId="192" fontId="24" fillId="0" borderId="23" xfId="60" applyNumberFormat="1" applyFont="1" applyFill="1" applyBorder="1" applyAlignment="1" applyProtection="1">
      <alignment horizontal="right" vertical="center"/>
      <protection/>
    </xf>
    <xf numFmtId="3" fontId="24" fillId="0" borderId="23" xfId="0" applyNumberFormat="1" applyFont="1" applyFill="1" applyBorder="1" applyAlignment="1">
      <alignment horizontal="right" vertical="center"/>
    </xf>
    <xf numFmtId="2" fontId="24" fillId="0" borderId="30" xfId="60" applyNumberFormat="1" applyFont="1" applyFill="1" applyBorder="1" applyAlignment="1" applyProtection="1">
      <alignment horizontal="right" vertical="center"/>
      <protection/>
    </xf>
    <xf numFmtId="0" fontId="24" fillId="0" borderId="31" xfId="0" applyFont="1" applyFill="1" applyBorder="1" applyAlignment="1" applyProtection="1">
      <alignment horizontal="left" vertical="center"/>
      <protection locked="0"/>
    </xf>
    <xf numFmtId="190" fontId="24" fillId="0" borderId="12" xfId="0" applyNumberFormat="1" applyFont="1" applyFill="1" applyBorder="1" applyAlignment="1" applyProtection="1">
      <alignment horizontal="center" vertical="center"/>
      <protection locked="0"/>
    </xf>
    <xf numFmtId="190" fontId="24" fillId="0" borderId="12" xfId="0" applyNumberFormat="1" applyFont="1" applyFill="1" applyBorder="1" applyAlignment="1" applyProtection="1">
      <alignment vertical="center"/>
      <protection locked="0"/>
    </xf>
    <xf numFmtId="0" fontId="24" fillId="0" borderId="12" xfId="0" applyFont="1" applyFill="1" applyBorder="1" applyAlignment="1" applyProtection="1">
      <alignment vertical="center"/>
      <protection locked="0"/>
    </xf>
    <xf numFmtId="0" fontId="24" fillId="0" borderId="12" xfId="0" applyFont="1" applyFill="1" applyBorder="1" applyAlignment="1" applyProtection="1">
      <alignment horizontal="center" vertical="center"/>
      <protection locked="0"/>
    </xf>
    <xf numFmtId="4" fontId="24" fillId="0" borderId="12" xfId="43" applyNumberFormat="1" applyFont="1" applyFill="1" applyBorder="1" applyAlignment="1" applyProtection="1">
      <alignment horizontal="right" vertical="center"/>
      <protection locked="0"/>
    </xf>
    <xf numFmtId="3" fontId="24" fillId="0" borderId="12" xfId="43" applyNumberFormat="1" applyFont="1" applyFill="1" applyBorder="1" applyAlignment="1" applyProtection="1">
      <alignment horizontal="right" vertical="center"/>
      <protection locked="0"/>
    </xf>
    <xf numFmtId="4" fontId="31" fillId="0" borderId="12" xfId="43" applyNumberFormat="1" applyFont="1" applyFill="1" applyBorder="1" applyAlignment="1" applyProtection="1">
      <alignment horizontal="right" vertical="center"/>
      <protection/>
    </xf>
    <xf numFmtId="3" fontId="31" fillId="0" borderId="12" xfId="43" applyNumberFormat="1" applyFont="1" applyFill="1" applyBorder="1" applyAlignment="1" applyProtection="1">
      <alignment horizontal="right" vertical="center"/>
      <protection/>
    </xf>
    <xf numFmtId="3" fontId="24" fillId="0" borderId="12" xfId="60" applyNumberFormat="1" applyFont="1" applyFill="1" applyBorder="1" applyAlignment="1" applyProtection="1">
      <alignment horizontal="right" vertical="center"/>
      <protection/>
    </xf>
    <xf numFmtId="2" fontId="24" fillId="0" borderId="12" xfId="60" applyNumberFormat="1" applyFont="1" applyFill="1" applyBorder="1" applyAlignment="1" applyProtection="1">
      <alignment horizontal="right" vertical="center"/>
      <protection/>
    </xf>
    <xf numFmtId="192" fontId="24" fillId="0" borderId="12" xfId="60" applyNumberFormat="1" applyFont="1" applyFill="1" applyBorder="1" applyAlignment="1" applyProtection="1">
      <alignment horizontal="right" vertical="center"/>
      <protection/>
    </xf>
    <xf numFmtId="2" fontId="24" fillId="0" borderId="32" xfId="43" applyNumberFormat="1" applyFont="1" applyFill="1" applyBorder="1" applyAlignment="1" applyProtection="1">
      <alignment horizontal="right" vertical="center"/>
      <protection locked="0"/>
    </xf>
    <xf numFmtId="0" fontId="24" fillId="34" borderId="26" xfId="0" applyFont="1" applyFill="1" applyBorder="1" applyAlignment="1" applyProtection="1">
      <alignment horizontal="left" vertical="center"/>
      <protection locked="0"/>
    </xf>
    <xf numFmtId="190" fontId="24" fillId="34" borderId="23" xfId="0" applyNumberFormat="1" applyFont="1" applyFill="1" applyBorder="1" applyAlignment="1" applyProtection="1">
      <alignment horizontal="center" vertical="center"/>
      <protection locked="0"/>
    </xf>
    <xf numFmtId="190" fontId="24" fillId="34" borderId="23" xfId="0" applyNumberFormat="1" applyFont="1" applyFill="1" applyBorder="1" applyAlignment="1" applyProtection="1">
      <alignment vertical="center"/>
      <protection locked="0"/>
    </xf>
    <xf numFmtId="0" fontId="24" fillId="34" borderId="23" xfId="0" applyFont="1" applyFill="1" applyBorder="1" applyAlignment="1" applyProtection="1">
      <alignment vertical="center"/>
      <protection locked="0"/>
    </xf>
    <xf numFmtId="0" fontId="24" fillId="34" borderId="23" xfId="0" applyFont="1" applyFill="1" applyBorder="1" applyAlignment="1" applyProtection="1">
      <alignment horizontal="center" vertical="center"/>
      <protection locked="0"/>
    </xf>
    <xf numFmtId="4" fontId="24" fillId="34" borderId="23" xfId="43" applyNumberFormat="1" applyFont="1" applyFill="1" applyBorder="1" applyAlignment="1" applyProtection="1">
      <alignment horizontal="right" vertical="center"/>
      <protection locked="0"/>
    </xf>
    <xf numFmtId="3" fontId="24" fillId="34" borderId="23" xfId="43" applyNumberFormat="1" applyFont="1" applyFill="1" applyBorder="1" applyAlignment="1" applyProtection="1">
      <alignment horizontal="right" vertical="center"/>
      <protection locked="0"/>
    </xf>
    <xf numFmtId="4" fontId="31" fillId="34" borderId="23" xfId="43" applyNumberFormat="1" applyFont="1" applyFill="1" applyBorder="1" applyAlignment="1" applyProtection="1">
      <alignment horizontal="right" vertical="center"/>
      <protection/>
    </xf>
    <xf numFmtId="3" fontId="31" fillId="34" borderId="23" xfId="43" applyNumberFormat="1" applyFont="1" applyFill="1" applyBorder="1" applyAlignment="1" applyProtection="1">
      <alignment horizontal="right" vertical="center"/>
      <protection/>
    </xf>
    <xf numFmtId="3" fontId="24" fillId="34" borderId="23" xfId="60" applyNumberFormat="1" applyFont="1" applyFill="1" applyBorder="1" applyAlignment="1" applyProtection="1">
      <alignment horizontal="right" vertical="center"/>
      <protection/>
    </xf>
    <xf numFmtId="2" fontId="24" fillId="34" borderId="23" xfId="60" applyNumberFormat="1" applyFont="1" applyFill="1" applyBorder="1" applyAlignment="1" applyProtection="1">
      <alignment horizontal="right" vertical="center"/>
      <protection/>
    </xf>
    <xf numFmtId="192" fontId="24" fillId="34" borderId="23" xfId="60" applyNumberFormat="1" applyFont="1" applyFill="1" applyBorder="1" applyAlignment="1" applyProtection="1">
      <alignment horizontal="right" vertical="center"/>
      <protection/>
    </xf>
    <xf numFmtId="2" fontId="24" fillId="34" borderId="30" xfId="43" applyNumberFormat="1" applyFont="1" applyFill="1" applyBorder="1" applyAlignment="1" applyProtection="1">
      <alignment horizontal="right" vertical="center"/>
      <protection locked="0"/>
    </xf>
    <xf numFmtId="0" fontId="17" fillId="0" borderId="28"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protection/>
    </xf>
    <xf numFmtId="185" fontId="17" fillId="0" borderId="28" xfId="0" applyNumberFormat="1" applyFont="1" applyFill="1" applyBorder="1" applyAlignment="1" applyProtection="1">
      <alignment horizontal="center" vertical="center" wrapText="1"/>
      <protection/>
    </xf>
    <xf numFmtId="193" fontId="17" fillId="0" borderId="28" xfId="0" applyNumberFormat="1" applyFont="1" applyFill="1" applyBorder="1" applyAlignment="1" applyProtection="1">
      <alignment horizontal="center" vertical="center" wrapText="1"/>
      <protection/>
    </xf>
    <xf numFmtId="0" fontId="26" fillId="33" borderId="10" xfId="0" applyFont="1" applyFill="1" applyBorder="1" applyAlignment="1" applyProtection="1">
      <alignment horizontal="center" vertical="center"/>
      <protection/>
    </xf>
    <xf numFmtId="0" fontId="27" fillId="33" borderId="14" xfId="0" applyFont="1" applyFill="1" applyBorder="1" applyAlignment="1">
      <alignment/>
    </xf>
    <xf numFmtId="0" fontId="17" fillId="0" borderId="14" xfId="0" applyFont="1" applyFill="1" applyBorder="1" applyAlignment="1" applyProtection="1">
      <alignment horizontal="center" vertical="center" wrapText="1"/>
      <protection/>
    </xf>
    <xf numFmtId="193" fontId="17" fillId="0" borderId="29" xfId="0" applyNumberFormat="1" applyFont="1" applyFill="1" applyBorder="1" applyAlignment="1" applyProtection="1">
      <alignment horizontal="center" vertical="center" wrapText="1"/>
      <protection/>
    </xf>
    <xf numFmtId="171" fontId="17" fillId="0" borderId="27" xfId="43" applyFont="1" applyFill="1" applyBorder="1" applyAlignment="1" applyProtection="1">
      <alignment horizontal="center" vertical="center"/>
      <protection/>
    </xf>
    <xf numFmtId="171" fontId="17" fillId="0" borderId="33" xfId="43" applyFont="1" applyFill="1" applyBorder="1" applyAlignment="1" applyProtection="1">
      <alignment horizontal="center" vertical="center"/>
      <protection/>
    </xf>
    <xf numFmtId="190" fontId="17" fillId="0" borderId="28" xfId="0" applyNumberFormat="1" applyFont="1" applyFill="1" applyBorder="1" applyAlignment="1" applyProtection="1">
      <alignment horizontal="center" vertical="center" wrapText="1"/>
      <protection/>
    </xf>
    <xf numFmtId="190" fontId="17" fillId="0" borderId="14" xfId="0" applyNumberFormat="1"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0" fontId="23" fillId="33" borderId="34" xfId="0" applyFont="1" applyFill="1" applyBorder="1" applyAlignment="1">
      <alignment horizontal="center" vertical="center"/>
    </xf>
    <xf numFmtId="0" fontId="23" fillId="33" borderId="35" xfId="0" applyFont="1" applyFill="1" applyBorder="1" applyAlignment="1">
      <alignment horizontal="center" vertical="center"/>
    </xf>
    <xf numFmtId="0" fontId="23" fillId="33" borderId="36" xfId="0" applyFont="1" applyFill="1" applyBorder="1" applyAlignment="1">
      <alignment horizontal="center" vertical="center"/>
    </xf>
    <xf numFmtId="0" fontId="16"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6" fillId="0" borderId="10" xfId="0" applyFont="1" applyFill="1" applyBorder="1" applyAlignment="1">
      <alignment horizontal="right" vertical="center" wrapText="1"/>
    </xf>
    <xf numFmtId="193" fontId="9" fillId="0" borderId="10" xfId="0" applyNumberFormat="1" applyFont="1" applyFill="1" applyBorder="1" applyAlignment="1" applyProtection="1">
      <alignment horizontal="right" vertical="center" wrapText="1"/>
      <protection locked="0"/>
    </xf>
    <xf numFmtId="0" fontId="16" fillId="0" borderId="0" xfId="0" applyNumberFormat="1" applyFont="1" applyFill="1" applyBorder="1" applyAlignment="1" applyProtection="1">
      <alignment horizontal="right" vertical="center" wrapText="1"/>
      <protection locked="0"/>
    </xf>
    <xf numFmtId="0" fontId="16" fillId="0" borderId="0" xfId="0" applyFont="1" applyAlignment="1">
      <alignment horizontal="right" vertical="center" wrapText="1"/>
    </xf>
    <xf numFmtId="0" fontId="0" fillId="0" borderId="0" xfId="0" applyAlignment="1">
      <alignment horizontal="right" vertical="center" wrapText="1"/>
    </xf>
    <xf numFmtId="0" fontId="22" fillId="33" borderId="34" xfId="0" applyFont="1" applyFill="1" applyBorder="1" applyAlignment="1">
      <alignment horizontal="center" vertical="center"/>
    </xf>
    <xf numFmtId="0" fontId="22" fillId="33" borderId="36" xfId="0" applyFont="1" applyFill="1" applyBorder="1" applyAlignment="1">
      <alignment horizontal="center" vertical="center"/>
    </xf>
    <xf numFmtId="0" fontId="22" fillId="33" borderId="34" xfId="0" applyFont="1" applyFill="1" applyBorder="1" applyAlignment="1">
      <alignment horizontal="right" vertical="center"/>
    </xf>
    <xf numFmtId="0" fontId="22" fillId="33" borderId="36" xfId="0" applyFont="1" applyFill="1" applyBorder="1" applyAlignment="1">
      <alignment horizontal="right" vertical="center"/>
    </xf>
    <xf numFmtId="0" fontId="12" fillId="0" borderId="0" xfId="0" applyFont="1" applyFill="1" applyBorder="1" applyAlignment="1" applyProtection="1">
      <alignment horizontal="left" vertical="center"/>
      <protection locked="0"/>
    </xf>
    <xf numFmtId="193" fontId="9" fillId="0" borderId="0" xfId="0" applyNumberFormat="1" applyFont="1" applyBorder="1" applyAlignment="1" applyProtection="1">
      <alignment horizontal="right" vertical="center" wrapText="1"/>
      <protection locked="0"/>
    </xf>
    <xf numFmtId="185" fontId="17" fillId="0" borderId="37" xfId="0" applyNumberFormat="1" applyFont="1" applyFill="1" applyBorder="1" applyAlignment="1" applyProtection="1">
      <alignment horizontal="center" vertical="center" wrapText="1"/>
      <protection/>
    </xf>
    <xf numFmtId="193" fontId="17" fillId="0" borderId="37" xfId="0" applyNumberFormat="1" applyFont="1" applyFill="1" applyBorder="1" applyAlignment="1" applyProtection="1">
      <alignment horizontal="center" vertical="center" wrapText="1"/>
      <protection/>
    </xf>
    <xf numFmtId="193" fontId="17" fillId="0" borderId="38" xfId="0" applyNumberFormat="1" applyFont="1" applyFill="1" applyBorder="1" applyAlignment="1" applyProtection="1">
      <alignment horizontal="center" vertical="center" wrapText="1"/>
      <protection/>
    </xf>
    <xf numFmtId="0" fontId="28" fillId="33" borderId="0" xfId="0" applyFont="1" applyFill="1" applyBorder="1" applyAlignment="1" applyProtection="1">
      <alignment horizontal="center" vertical="center"/>
      <protection/>
    </xf>
    <xf numFmtId="0" fontId="27" fillId="0" borderId="0" xfId="0" applyFont="1" applyAlignment="1">
      <alignment/>
    </xf>
    <xf numFmtId="171" fontId="17" fillId="0" borderId="39" xfId="43" applyFont="1" applyFill="1" applyBorder="1" applyAlignment="1" applyProtection="1">
      <alignment horizontal="center" vertical="center"/>
      <protection/>
    </xf>
    <xf numFmtId="171" fontId="17" fillId="0" borderId="40" xfId="43" applyFont="1" applyFill="1" applyBorder="1" applyAlignment="1" applyProtection="1">
      <alignment horizontal="center" vertical="center"/>
      <protection/>
    </xf>
    <xf numFmtId="190" fontId="17" fillId="0" borderId="37" xfId="0" applyNumberFormat="1" applyFont="1" applyFill="1" applyBorder="1" applyAlignment="1" applyProtection="1">
      <alignment horizontal="center" vertical="center" wrapText="1"/>
      <protection/>
    </xf>
    <xf numFmtId="190" fontId="17" fillId="0" borderId="19" xfId="0" applyNumberFormat="1" applyFont="1" applyFill="1" applyBorder="1" applyAlignment="1" applyProtection="1">
      <alignment horizontal="center" vertical="center" wrapText="1"/>
      <protection/>
    </xf>
    <xf numFmtId="0" fontId="17" fillId="0" borderId="37"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80689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401925" y="0"/>
          <a:ext cx="2638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04987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268575" y="419100"/>
          <a:ext cx="26289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50
</a:t>
          </a:r>
          <a:r>
            <a:rPr lang="en-US" cap="none" sz="2000" b="0" i="0" u="none" baseline="0">
              <a:solidFill>
                <a:srgbClr val="000000"/>
              </a:solidFill>
              <a:latin typeface="Impact"/>
              <a:ea typeface="Impact"/>
              <a:cs typeface="Impact"/>
            </a:rPr>
            <a:t>11-13 DEC'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fLocksText="0">
      <xdr:nvSpPr>
        <xdr:cNvPr id="1" name="Text Box 1"/>
        <xdr:cNvSpPr txBox="1">
          <a:spLocks noChangeArrowheads="1"/>
        </xdr:cNvSpPr>
      </xdr:nvSpPr>
      <xdr:spPr>
        <a:xfrm>
          <a:off x="0" y="0"/>
          <a:ext cx="97536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142875</xdr:colOff>
      <xdr:row>0</xdr:row>
      <xdr:rowOff>0</xdr:rowOff>
    </xdr:to>
    <xdr:sp fLocksText="0">
      <xdr:nvSpPr>
        <xdr:cNvPr id="2" name="Text Box 2"/>
        <xdr:cNvSpPr txBox="1">
          <a:spLocks noChangeArrowheads="1"/>
        </xdr:cNvSpPr>
      </xdr:nvSpPr>
      <xdr:spPr>
        <a:xfrm>
          <a:off x="7753350"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fLocksText="0">
      <xdr:nvSpPr>
        <xdr:cNvPr id="3" name="Text Box 3"/>
        <xdr:cNvSpPr txBox="1">
          <a:spLocks noChangeArrowheads="1"/>
        </xdr:cNvSpPr>
      </xdr:nvSpPr>
      <xdr:spPr>
        <a:xfrm>
          <a:off x="0" y="0"/>
          <a:ext cx="96107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334250" y="0"/>
          <a:ext cx="2266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6012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962900" y="409575"/>
          <a:ext cx="15430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fLocksText="0">
      <xdr:nvSpPr>
        <xdr:cNvPr id="7" name="Text Box 7"/>
        <xdr:cNvSpPr txBox="1">
          <a:spLocks noChangeArrowheads="1"/>
        </xdr:cNvSpPr>
      </xdr:nvSpPr>
      <xdr:spPr>
        <a:xfrm>
          <a:off x="0" y="0"/>
          <a:ext cx="96107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334250" y="0"/>
          <a:ext cx="2266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601200"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4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8010525" y="581025"/>
          <a:ext cx="1533525"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50
</a:t>
          </a:r>
          <a:r>
            <a:rPr lang="en-US" cap="none" sz="1200" b="0" i="0" u="none" baseline="0">
              <a:solidFill>
                <a:srgbClr val="000000"/>
              </a:solidFill>
              <a:latin typeface="Impact"/>
              <a:ea typeface="Impact"/>
              <a:cs typeface="Impact"/>
            </a:rPr>
            <a:t>11-13 DEC'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9"/>
  <sheetViews>
    <sheetView tabSelected="1" zoomScale="64" zoomScaleNormal="64" zoomScalePageLayoutView="0" workbookViewId="0" topLeftCell="A1">
      <selection activeCell="B3" sqref="B3:B4"/>
    </sheetView>
  </sheetViews>
  <sheetFormatPr defaultColWidth="39.8515625" defaultRowHeight="12.75"/>
  <cols>
    <col min="1" max="1" width="4.7109375" style="34" bestFit="1" customWidth="1"/>
    <col min="2" max="2" width="38.57421875" style="35" customWidth="1"/>
    <col min="3" max="3" width="9.8515625" style="36" bestFit="1" customWidth="1"/>
    <col min="4" max="4" width="13.140625" style="21" customWidth="1"/>
    <col min="5" max="5" width="21.140625" style="21" customWidth="1"/>
    <col min="6" max="6" width="6.7109375" style="37" bestFit="1" customWidth="1"/>
    <col min="7" max="7" width="8.57421875" style="37" customWidth="1"/>
    <col min="8" max="8" width="9.8515625" style="37" customWidth="1"/>
    <col min="9" max="9" width="11.7109375" style="42" bestFit="1" customWidth="1"/>
    <col min="10" max="10" width="7.7109375" style="127" bestFit="1" customWidth="1"/>
    <col min="11" max="11" width="12.8515625" style="42" bestFit="1" customWidth="1"/>
    <col min="12" max="12" width="8.57421875" style="127" bestFit="1" customWidth="1"/>
    <col min="13" max="13" width="12.8515625" style="42" bestFit="1" customWidth="1"/>
    <col min="14" max="14" width="8.57421875" style="127" bestFit="1" customWidth="1"/>
    <col min="15" max="15" width="14.140625" style="122" bestFit="1" customWidth="1"/>
    <col min="16" max="16" width="9.00390625" style="132" bestFit="1" customWidth="1"/>
    <col min="17" max="17" width="9.7109375" style="127" customWidth="1"/>
    <col min="18" max="18" width="7.57421875" style="38" bestFit="1" customWidth="1"/>
    <col min="19" max="19" width="13.7109375" style="42" bestFit="1" customWidth="1"/>
    <col min="20" max="20" width="9.28125" style="50" customWidth="1"/>
    <col min="21" max="21" width="14.7109375" style="42" bestFit="1" customWidth="1"/>
    <col min="22" max="22" width="10.57421875" style="127" bestFit="1" customWidth="1"/>
    <col min="23" max="23" width="7.421875" style="38" bestFit="1" customWidth="1"/>
    <col min="24" max="24" width="2.7109375" style="145" bestFit="1" customWidth="1"/>
    <col min="25" max="27" width="39.8515625" style="21" customWidth="1"/>
    <col min="28" max="28" width="2.00390625" style="21" bestFit="1" customWidth="1"/>
    <col min="29" max="16384" width="39.8515625" style="21" customWidth="1"/>
  </cols>
  <sheetData>
    <row r="1" spans="1:24" s="17" customFormat="1" ht="99" customHeight="1">
      <c r="A1" s="7"/>
      <c r="B1" s="8"/>
      <c r="C1" s="9"/>
      <c r="D1" s="10"/>
      <c r="E1" s="10"/>
      <c r="F1" s="11"/>
      <c r="G1" s="11"/>
      <c r="H1" s="11"/>
      <c r="I1" s="12"/>
      <c r="J1" s="124"/>
      <c r="K1" s="13"/>
      <c r="L1" s="128"/>
      <c r="M1" s="14"/>
      <c r="N1" s="129"/>
      <c r="O1" s="15"/>
      <c r="P1" s="130"/>
      <c r="Q1" s="133"/>
      <c r="R1" s="16"/>
      <c r="S1" s="123"/>
      <c r="T1" s="48"/>
      <c r="U1" s="123"/>
      <c r="V1" s="133"/>
      <c r="W1" s="16"/>
      <c r="X1" s="142"/>
    </row>
    <row r="2" spans="1:24" s="18" customFormat="1" ht="27.75" thickBot="1">
      <c r="A2" s="274" t="s">
        <v>12</v>
      </c>
      <c r="B2" s="275"/>
      <c r="C2" s="275"/>
      <c r="D2" s="275"/>
      <c r="E2" s="275"/>
      <c r="F2" s="275"/>
      <c r="G2" s="275"/>
      <c r="H2" s="275"/>
      <c r="I2" s="275"/>
      <c r="J2" s="275"/>
      <c r="K2" s="275"/>
      <c r="L2" s="275"/>
      <c r="M2" s="275"/>
      <c r="N2" s="275"/>
      <c r="O2" s="275"/>
      <c r="P2" s="275"/>
      <c r="Q2" s="275"/>
      <c r="R2" s="275"/>
      <c r="S2" s="275"/>
      <c r="T2" s="275"/>
      <c r="U2" s="275"/>
      <c r="V2" s="275"/>
      <c r="W2" s="275"/>
      <c r="X2" s="143"/>
    </row>
    <row r="3" spans="1:24" s="19" customFormat="1" ht="20.25" customHeight="1">
      <c r="A3" s="43"/>
      <c r="B3" s="278" t="s">
        <v>13</v>
      </c>
      <c r="C3" s="280" t="s">
        <v>18</v>
      </c>
      <c r="D3" s="270" t="s">
        <v>4</v>
      </c>
      <c r="E3" s="270" t="s">
        <v>1</v>
      </c>
      <c r="F3" s="270" t="s">
        <v>19</v>
      </c>
      <c r="G3" s="270" t="s">
        <v>20</v>
      </c>
      <c r="H3" s="270" t="s">
        <v>21</v>
      </c>
      <c r="I3" s="272" t="s">
        <v>5</v>
      </c>
      <c r="J3" s="272"/>
      <c r="K3" s="272" t="s">
        <v>6</v>
      </c>
      <c r="L3" s="272"/>
      <c r="M3" s="272" t="s">
        <v>7</v>
      </c>
      <c r="N3" s="272"/>
      <c r="O3" s="273" t="s">
        <v>22</v>
      </c>
      <c r="P3" s="273"/>
      <c r="Q3" s="273"/>
      <c r="R3" s="273"/>
      <c r="S3" s="272" t="s">
        <v>3</v>
      </c>
      <c r="T3" s="272"/>
      <c r="U3" s="273" t="s">
        <v>14</v>
      </c>
      <c r="V3" s="273"/>
      <c r="W3" s="277"/>
      <c r="X3" s="144"/>
    </row>
    <row r="4" spans="1:24" s="19" customFormat="1" ht="29.25" thickBot="1">
      <c r="A4" s="44"/>
      <c r="B4" s="279"/>
      <c r="C4" s="281"/>
      <c r="D4" s="271"/>
      <c r="E4" s="271"/>
      <c r="F4" s="276"/>
      <c r="G4" s="276"/>
      <c r="H4" s="276"/>
      <c r="I4" s="134" t="s">
        <v>10</v>
      </c>
      <c r="J4" s="135" t="s">
        <v>9</v>
      </c>
      <c r="K4" s="134" t="s">
        <v>10</v>
      </c>
      <c r="L4" s="135" t="s">
        <v>9</v>
      </c>
      <c r="M4" s="134" t="s">
        <v>10</v>
      </c>
      <c r="N4" s="135" t="s">
        <v>9</v>
      </c>
      <c r="O4" s="134" t="s">
        <v>10</v>
      </c>
      <c r="P4" s="135" t="s">
        <v>9</v>
      </c>
      <c r="Q4" s="135" t="s">
        <v>15</v>
      </c>
      <c r="R4" s="46" t="s">
        <v>16</v>
      </c>
      <c r="S4" s="134" t="s">
        <v>10</v>
      </c>
      <c r="T4" s="49" t="s">
        <v>8</v>
      </c>
      <c r="U4" s="134" t="s">
        <v>10</v>
      </c>
      <c r="V4" s="135" t="s">
        <v>9</v>
      </c>
      <c r="W4" s="47" t="s">
        <v>16</v>
      </c>
      <c r="X4" s="144"/>
    </row>
    <row r="5" spans="1:24" s="19" customFormat="1" ht="15" customHeight="1">
      <c r="A5" s="2">
        <v>1</v>
      </c>
      <c r="B5" s="167" t="s">
        <v>49</v>
      </c>
      <c r="C5" s="168">
        <v>40144</v>
      </c>
      <c r="D5" s="221" t="s">
        <v>50</v>
      </c>
      <c r="E5" s="221" t="s">
        <v>37</v>
      </c>
      <c r="F5" s="169">
        <v>258</v>
      </c>
      <c r="G5" s="169">
        <v>258</v>
      </c>
      <c r="H5" s="169">
        <v>3</v>
      </c>
      <c r="I5" s="170">
        <v>183574.25</v>
      </c>
      <c r="J5" s="171">
        <v>20521</v>
      </c>
      <c r="K5" s="170">
        <v>424384</v>
      </c>
      <c r="L5" s="171">
        <v>46659</v>
      </c>
      <c r="M5" s="170">
        <v>460194.75</v>
      </c>
      <c r="N5" s="171">
        <v>49776</v>
      </c>
      <c r="O5" s="222">
        <f aca="true" t="shared" si="0" ref="O5:P8">+I5+K5+M5</f>
        <v>1068153</v>
      </c>
      <c r="P5" s="223">
        <f t="shared" si="0"/>
        <v>116956</v>
      </c>
      <c r="Q5" s="173">
        <f aca="true" t="shared" si="1" ref="Q5:Q41">IF(O5&lt;&gt;0,P5/G5,"")</f>
        <v>453.3178294573643</v>
      </c>
      <c r="R5" s="174">
        <f aca="true" t="shared" si="2" ref="R5:R41">IF(O5&lt;&gt;0,O5/P5,"")</f>
        <v>9.13294743322275</v>
      </c>
      <c r="S5" s="172">
        <v>1595626.5</v>
      </c>
      <c r="T5" s="224">
        <f aca="true" t="shared" si="3" ref="T5:T41">IF(S5&lt;&gt;0,-(S5-O5)/S5,"")</f>
        <v>-0.33057454235060646</v>
      </c>
      <c r="U5" s="170">
        <v>7321523.5</v>
      </c>
      <c r="V5" s="171">
        <v>828930</v>
      </c>
      <c r="W5" s="175">
        <f>U5/V5</f>
        <v>8.8324991253785</v>
      </c>
      <c r="X5" s="166">
        <v>1</v>
      </c>
    </row>
    <row r="6" spans="1:24" s="19" customFormat="1" ht="15" customHeight="1">
      <c r="A6" s="2">
        <v>2</v>
      </c>
      <c r="B6" s="225" t="s">
        <v>68</v>
      </c>
      <c r="C6" s="154">
        <v>40158</v>
      </c>
      <c r="D6" s="180" t="s">
        <v>57</v>
      </c>
      <c r="E6" s="180" t="s">
        <v>69</v>
      </c>
      <c r="F6" s="181">
        <v>148</v>
      </c>
      <c r="G6" s="181">
        <v>148</v>
      </c>
      <c r="H6" s="181">
        <v>1</v>
      </c>
      <c r="I6" s="156">
        <v>182881</v>
      </c>
      <c r="J6" s="157">
        <v>20327</v>
      </c>
      <c r="K6" s="156">
        <v>373809</v>
      </c>
      <c r="L6" s="157">
        <v>39859</v>
      </c>
      <c r="M6" s="156">
        <v>435046</v>
      </c>
      <c r="N6" s="157">
        <v>46130</v>
      </c>
      <c r="O6" s="182">
        <f t="shared" si="0"/>
        <v>991736</v>
      </c>
      <c r="P6" s="183">
        <f t="shared" si="0"/>
        <v>106316</v>
      </c>
      <c r="Q6" s="159">
        <f t="shared" si="1"/>
        <v>718.3513513513514</v>
      </c>
      <c r="R6" s="160">
        <f t="shared" si="2"/>
        <v>9.328191429323903</v>
      </c>
      <c r="S6" s="156">
        <v>0</v>
      </c>
      <c r="T6" s="184">
        <f t="shared" si="3"/>
      </c>
      <c r="U6" s="156">
        <v>991736</v>
      </c>
      <c r="V6" s="157">
        <v>106316</v>
      </c>
      <c r="W6" s="226">
        <f>+U6/V6</f>
        <v>9.328191429323903</v>
      </c>
      <c r="X6" s="166">
        <v>1</v>
      </c>
    </row>
    <row r="7" spans="1:24" s="20" customFormat="1" ht="15" customHeight="1" thickBot="1">
      <c r="A7" s="136">
        <v>3</v>
      </c>
      <c r="B7" s="257" t="s">
        <v>70</v>
      </c>
      <c r="C7" s="258">
        <v>40158</v>
      </c>
      <c r="D7" s="259" t="s">
        <v>24</v>
      </c>
      <c r="E7" s="260" t="s">
        <v>28</v>
      </c>
      <c r="F7" s="261">
        <v>141</v>
      </c>
      <c r="G7" s="261">
        <v>202</v>
      </c>
      <c r="H7" s="261">
        <v>1</v>
      </c>
      <c r="I7" s="262">
        <v>165450</v>
      </c>
      <c r="J7" s="263">
        <v>17412</v>
      </c>
      <c r="K7" s="262">
        <v>245983</v>
      </c>
      <c r="L7" s="263">
        <v>25693</v>
      </c>
      <c r="M7" s="262">
        <v>248266</v>
      </c>
      <c r="N7" s="263">
        <v>26262</v>
      </c>
      <c r="O7" s="264">
        <f t="shared" si="0"/>
        <v>659699</v>
      </c>
      <c r="P7" s="265">
        <f t="shared" si="0"/>
        <v>69367</v>
      </c>
      <c r="Q7" s="266">
        <f t="shared" si="1"/>
        <v>343.4009900990099</v>
      </c>
      <c r="R7" s="267">
        <f t="shared" si="2"/>
        <v>9.510271454726311</v>
      </c>
      <c r="S7" s="262"/>
      <c r="T7" s="268">
        <f t="shared" si="3"/>
      </c>
      <c r="U7" s="262">
        <v>659699</v>
      </c>
      <c r="V7" s="263">
        <v>69367</v>
      </c>
      <c r="W7" s="269">
        <f>U7/V7</f>
        <v>9.510271454726311</v>
      </c>
      <c r="X7" s="166"/>
    </row>
    <row r="8" spans="1:24" s="20" customFormat="1" ht="15" customHeight="1">
      <c r="A8" s="51">
        <v>4</v>
      </c>
      <c r="B8" s="244">
        <v>2012</v>
      </c>
      <c r="C8" s="245">
        <v>40130</v>
      </c>
      <c r="D8" s="246" t="s">
        <v>24</v>
      </c>
      <c r="E8" s="247" t="s">
        <v>71</v>
      </c>
      <c r="F8" s="248">
        <v>178</v>
      </c>
      <c r="G8" s="248">
        <v>177</v>
      </c>
      <c r="H8" s="248">
        <v>5</v>
      </c>
      <c r="I8" s="249">
        <v>92310</v>
      </c>
      <c r="J8" s="250">
        <v>10935</v>
      </c>
      <c r="K8" s="249">
        <v>206570</v>
      </c>
      <c r="L8" s="250">
        <v>23238</v>
      </c>
      <c r="M8" s="249">
        <v>212214</v>
      </c>
      <c r="N8" s="250">
        <v>23863</v>
      </c>
      <c r="O8" s="251">
        <f t="shared" si="0"/>
        <v>511094</v>
      </c>
      <c r="P8" s="252">
        <f t="shared" si="0"/>
        <v>58036</v>
      </c>
      <c r="Q8" s="253">
        <f t="shared" si="1"/>
        <v>327.88700564971754</v>
      </c>
      <c r="R8" s="254">
        <f t="shared" si="2"/>
        <v>8.80649941415673</v>
      </c>
      <c r="S8" s="249">
        <v>940658</v>
      </c>
      <c r="T8" s="255">
        <f t="shared" si="3"/>
        <v>-0.4566633144033219</v>
      </c>
      <c r="U8" s="249">
        <v>12372461</v>
      </c>
      <c r="V8" s="250">
        <v>1368091</v>
      </c>
      <c r="W8" s="256">
        <f>U8/V8</f>
        <v>9.043595053253037</v>
      </c>
      <c r="X8" s="166"/>
    </row>
    <row r="9" spans="1:24" s="20" customFormat="1" ht="15" customHeight="1">
      <c r="A9" s="51">
        <v>5</v>
      </c>
      <c r="B9" s="227" t="s">
        <v>34</v>
      </c>
      <c r="C9" s="187">
        <v>40137</v>
      </c>
      <c r="D9" s="188" t="s">
        <v>25</v>
      </c>
      <c r="E9" s="188" t="s">
        <v>28</v>
      </c>
      <c r="F9" s="189">
        <v>147</v>
      </c>
      <c r="G9" s="189">
        <v>149</v>
      </c>
      <c r="H9" s="189">
        <v>4</v>
      </c>
      <c r="I9" s="190">
        <v>93284.5</v>
      </c>
      <c r="J9" s="191">
        <v>10923</v>
      </c>
      <c r="K9" s="190">
        <v>210442.5</v>
      </c>
      <c r="L9" s="191">
        <v>23783</v>
      </c>
      <c r="M9" s="190">
        <v>187245</v>
      </c>
      <c r="N9" s="191">
        <v>20680</v>
      </c>
      <c r="O9" s="192">
        <f>I9+K9+M9</f>
        <v>490972</v>
      </c>
      <c r="P9" s="193">
        <f>J9+L9+N9</f>
        <v>55386</v>
      </c>
      <c r="Q9" s="139">
        <f t="shared" si="1"/>
        <v>371.71812080536915</v>
      </c>
      <c r="R9" s="140">
        <f t="shared" si="2"/>
        <v>8.86455060845701</v>
      </c>
      <c r="S9" s="190">
        <v>927705.25</v>
      </c>
      <c r="T9" s="179">
        <f t="shared" si="3"/>
        <v>-0.4707672506973524</v>
      </c>
      <c r="U9" s="194">
        <v>9615981.25</v>
      </c>
      <c r="V9" s="195">
        <v>1057540</v>
      </c>
      <c r="W9" s="228">
        <f>U9/V9</f>
        <v>9.092782542504303</v>
      </c>
      <c r="X9" s="166"/>
    </row>
    <row r="10" spans="1:24" s="20" customFormat="1" ht="15" customHeight="1">
      <c r="A10" s="51">
        <v>6</v>
      </c>
      <c r="B10" s="161" t="s">
        <v>51</v>
      </c>
      <c r="C10" s="148">
        <v>40151</v>
      </c>
      <c r="D10" s="176" t="s">
        <v>50</v>
      </c>
      <c r="E10" s="176" t="s">
        <v>72</v>
      </c>
      <c r="F10" s="153">
        <v>128</v>
      </c>
      <c r="G10" s="153">
        <v>128</v>
      </c>
      <c r="H10" s="153">
        <v>2</v>
      </c>
      <c r="I10" s="137">
        <v>68949</v>
      </c>
      <c r="J10" s="138">
        <v>7524</v>
      </c>
      <c r="K10" s="137">
        <v>132160</v>
      </c>
      <c r="L10" s="138">
        <v>13934</v>
      </c>
      <c r="M10" s="137">
        <v>134671</v>
      </c>
      <c r="N10" s="138">
        <v>14227</v>
      </c>
      <c r="O10" s="177">
        <f>+I10+K10+M10</f>
        <v>335780</v>
      </c>
      <c r="P10" s="178">
        <f>+J10+L10+N10</f>
        <v>35685</v>
      </c>
      <c r="Q10" s="139">
        <f t="shared" si="1"/>
        <v>278.7890625</v>
      </c>
      <c r="R10" s="140">
        <f t="shared" si="2"/>
        <v>9.409555835785344</v>
      </c>
      <c r="S10" s="141">
        <v>576460</v>
      </c>
      <c r="T10" s="179">
        <f t="shared" si="3"/>
        <v>-0.4175137910696319</v>
      </c>
      <c r="U10" s="137">
        <v>1189233</v>
      </c>
      <c r="V10" s="138">
        <v>130930</v>
      </c>
      <c r="W10" s="162">
        <f>U10/V10</f>
        <v>9.082967998166959</v>
      </c>
      <c r="X10" s="166">
        <v>1</v>
      </c>
    </row>
    <row r="11" spans="1:24" s="20" customFormat="1" ht="15" customHeight="1">
      <c r="A11" s="51">
        <v>7</v>
      </c>
      <c r="B11" s="229" t="s">
        <v>39</v>
      </c>
      <c r="C11" s="187">
        <v>40144</v>
      </c>
      <c r="D11" s="188" t="s">
        <v>2</v>
      </c>
      <c r="E11" s="188" t="s">
        <v>42</v>
      </c>
      <c r="F11" s="189">
        <v>128</v>
      </c>
      <c r="G11" s="189">
        <v>117</v>
      </c>
      <c r="H11" s="189">
        <v>3</v>
      </c>
      <c r="I11" s="196">
        <v>31228</v>
      </c>
      <c r="J11" s="197">
        <v>3908</v>
      </c>
      <c r="K11" s="196">
        <v>87248</v>
      </c>
      <c r="L11" s="197">
        <v>10434</v>
      </c>
      <c r="M11" s="196">
        <v>104719</v>
      </c>
      <c r="N11" s="197">
        <v>12273</v>
      </c>
      <c r="O11" s="198">
        <f>+M11+K11+I11</f>
        <v>223195</v>
      </c>
      <c r="P11" s="199">
        <f>+N11+L11+J11</f>
        <v>26615</v>
      </c>
      <c r="Q11" s="139">
        <f t="shared" si="1"/>
        <v>227.47863247863248</v>
      </c>
      <c r="R11" s="140">
        <f t="shared" si="2"/>
        <v>8.386060492203644</v>
      </c>
      <c r="S11" s="196">
        <v>387584</v>
      </c>
      <c r="T11" s="179">
        <f t="shared" si="3"/>
        <v>-0.4241377353038309</v>
      </c>
      <c r="U11" s="196">
        <v>2264162</v>
      </c>
      <c r="V11" s="197">
        <v>263286</v>
      </c>
      <c r="W11" s="230">
        <f>+U11/V11</f>
        <v>8.599629300456538</v>
      </c>
      <c r="X11" s="166">
        <v>1</v>
      </c>
    </row>
    <row r="12" spans="1:24" s="20" customFormat="1" ht="15" customHeight="1">
      <c r="A12" s="51">
        <v>8</v>
      </c>
      <c r="B12" s="161" t="s">
        <v>53</v>
      </c>
      <c r="C12" s="148">
        <v>40151</v>
      </c>
      <c r="D12" s="186" t="s">
        <v>46</v>
      </c>
      <c r="E12" s="186" t="s">
        <v>52</v>
      </c>
      <c r="F12" s="153">
        <v>140</v>
      </c>
      <c r="G12" s="153">
        <v>140</v>
      </c>
      <c r="H12" s="153">
        <v>2</v>
      </c>
      <c r="I12" s="137">
        <v>36072.25</v>
      </c>
      <c r="J12" s="138">
        <v>4364</v>
      </c>
      <c r="K12" s="137">
        <v>84228.25</v>
      </c>
      <c r="L12" s="138">
        <v>9662</v>
      </c>
      <c r="M12" s="137">
        <v>101772.5</v>
      </c>
      <c r="N12" s="138">
        <v>11382</v>
      </c>
      <c r="O12" s="177">
        <f>I12+K12+M12</f>
        <v>222073</v>
      </c>
      <c r="P12" s="178">
        <f>J12+L12+N12</f>
        <v>25408</v>
      </c>
      <c r="Q12" s="139">
        <f t="shared" si="1"/>
        <v>181.4857142857143</v>
      </c>
      <c r="R12" s="140">
        <f t="shared" si="2"/>
        <v>8.740278652392947</v>
      </c>
      <c r="S12" s="137">
        <v>359548.25</v>
      </c>
      <c r="T12" s="179">
        <f t="shared" si="3"/>
        <v>-0.38235549748886277</v>
      </c>
      <c r="U12" s="141">
        <v>760383</v>
      </c>
      <c r="V12" s="200">
        <v>89648</v>
      </c>
      <c r="W12" s="231">
        <f>IF(U12&lt;&gt;0,U12/V12,"")</f>
        <v>8.481873549883991</v>
      </c>
      <c r="X12" s="166">
        <v>1</v>
      </c>
    </row>
    <row r="13" spans="1:24" s="20" customFormat="1" ht="15" customHeight="1">
      <c r="A13" s="51">
        <v>9</v>
      </c>
      <c r="B13" s="227" t="s">
        <v>38</v>
      </c>
      <c r="C13" s="187">
        <v>40137</v>
      </c>
      <c r="D13" s="188" t="s">
        <v>73</v>
      </c>
      <c r="E13" s="188" t="s">
        <v>35</v>
      </c>
      <c r="F13" s="189">
        <v>311</v>
      </c>
      <c r="G13" s="189">
        <v>252</v>
      </c>
      <c r="H13" s="189">
        <v>4</v>
      </c>
      <c r="I13" s="196">
        <v>31272.25</v>
      </c>
      <c r="J13" s="197">
        <v>4267</v>
      </c>
      <c r="K13" s="196">
        <v>60856.5</v>
      </c>
      <c r="L13" s="197">
        <v>7695</v>
      </c>
      <c r="M13" s="196">
        <v>69666.5</v>
      </c>
      <c r="N13" s="197">
        <v>8895</v>
      </c>
      <c r="O13" s="198">
        <f>SUM(I13+K13+M13)</f>
        <v>161795.25</v>
      </c>
      <c r="P13" s="199">
        <f>SUM(J13+L13+N13)</f>
        <v>20857</v>
      </c>
      <c r="Q13" s="139">
        <f t="shared" si="1"/>
        <v>82.76587301587301</v>
      </c>
      <c r="R13" s="140">
        <f t="shared" si="2"/>
        <v>7.757359639449585</v>
      </c>
      <c r="S13" s="196">
        <v>455550.25</v>
      </c>
      <c r="T13" s="179">
        <f t="shared" si="3"/>
        <v>-0.6448355587555928</v>
      </c>
      <c r="U13" s="196">
        <v>6597606.5</v>
      </c>
      <c r="V13" s="197">
        <v>826968</v>
      </c>
      <c r="W13" s="228">
        <f>U13/V13</f>
        <v>7.97806747056718</v>
      </c>
      <c r="X13" s="166">
        <v>1</v>
      </c>
    </row>
    <row r="14" spans="1:24" s="20" customFormat="1" ht="15" customHeight="1">
      <c r="A14" s="51">
        <v>10</v>
      </c>
      <c r="B14" s="232" t="s">
        <v>74</v>
      </c>
      <c r="C14" s="201">
        <v>40161</v>
      </c>
      <c r="D14" s="202" t="s">
        <v>2</v>
      </c>
      <c r="E14" s="202" t="s">
        <v>75</v>
      </c>
      <c r="F14" s="203">
        <v>130</v>
      </c>
      <c r="G14" s="203">
        <v>130</v>
      </c>
      <c r="H14" s="203">
        <v>1</v>
      </c>
      <c r="I14" s="204">
        <v>16471</v>
      </c>
      <c r="J14" s="205">
        <v>1600</v>
      </c>
      <c r="K14" s="204">
        <v>28306</v>
      </c>
      <c r="L14" s="205">
        <v>2980</v>
      </c>
      <c r="M14" s="204">
        <v>33916</v>
      </c>
      <c r="N14" s="205">
        <v>3586</v>
      </c>
      <c r="O14" s="206">
        <f>+M14+K14+I14</f>
        <v>78693</v>
      </c>
      <c r="P14" s="207">
        <f>+N14+L14+J14</f>
        <v>8166</v>
      </c>
      <c r="Q14" s="159">
        <f t="shared" si="1"/>
        <v>62.815384615384616</v>
      </c>
      <c r="R14" s="160">
        <f t="shared" si="2"/>
        <v>9.636664217487143</v>
      </c>
      <c r="S14" s="204">
        <v>0</v>
      </c>
      <c r="T14" s="184">
        <f t="shared" si="3"/>
      </c>
      <c r="U14" s="204">
        <v>78693</v>
      </c>
      <c r="V14" s="205">
        <v>8166</v>
      </c>
      <c r="W14" s="233">
        <f>+U14/V14</f>
        <v>9.636664217487143</v>
      </c>
      <c r="X14" s="166">
        <v>1</v>
      </c>
    </row>
    <row r="15" spans="1:24" s="20" customFormat="1" ht="15" customHeight="1">
      <c r="A15" s="51">
        <v>11</v>
      </c>
      <c r="B15" s="161" t="s">
        <v>76</v>
      </c>
      <c r="C15" s="148">
        <v>40137</v>
      </c>
      <c r="D15" s="176" t="s">
        <v>24</v>
      </c>
      <c r="E15" s="186" t="s">
        <v>71</v>
      </c>
      <c r="F15" s="153">
        <v>20</v>
      </c>
      <c r="G15" s="153">
        <v>23</v>
      </c>
      <c r="H15" s="153">
        <v>4</v>
      </c>
      <c r="I15" s="137">
        <v>4630</v>
      </c>
      <c r="J15" s="138">
        <v>375</v>
      </c>
      <c r="K15" s="137">
        <v>30018</v>
      </c>
      <c r="L15" s="138">
        <v>2344</v>
      </c>
      <c r="M15" s="137">
        <v>35877</v>
      </c>
      <c r="N15" s="138">
        <v>2821</v>
      </c>
      <c r="O15" s="177">
        <f>+I15+K15+M15</f>
        <v>70525</v>
      </c>
      <c r="P15" s="178">
        <f>+J15+L15+N15</f>
        <v>5540</v>
      </c>
      <c r="Q15" s="139">
        <f t="shared" si="1"/>
        <v>240.8695652173913</v>
      </c>
      <c r="R15" s="140">
        <f t="shared" si="2"/>
        <v>12.73014440433213</v>
      </c>
      <c r="S15" s="137">
        <v>155126</v>
      </c>
      <c r="T15" s="179">
        <f t="shared" si="3"/>
        <v>-0.5453695705426557</v>
      </c>
      <c r="U15" s="137">
        <v>964927</v>
      </c>
      <c r="V15" s="138">
        <v>78295</v>
      </c>
      <c r="W15" s="162">
        <f>U15/V15</f>
        <v>12.32424803627307</v>
      </c>
      <c r="X15" s="166"/>
    </row>
    <row r="16" spans="1:24" s="20" customFormat="1" ht="15" customHeight="1">
      <c r="A16" s="51">
        <v>12</v>
      </c>
      <c r="B16" s="161" t="s">
        <v>43</v>
      </c>
      <c r="C16" s="148">
        <v>40102</v>
      </c>
      <c r="D16" s="186" t="s">
        <v>46</v>
      </c>
      <c r="E16" s="186" t="s">
        <v>47</v>
      </c>
      <c r="F16" s="153">
        <v>319</v>
      </c>
      <c r="G16" s="153">
        <v>46</v>
      </c>
      <c r="H16" s="153">
        <v>9</v>
      </c>
      <c r="I16" s="137">
        <v>7705</v>
      </c>
      <c r="J16" s="138">
        <v>1123</v>
      </c>
      <c r="K16" s="137">
        <v>18299</v>
      </c>
      <c r="L16" s="138">
        <v>2537</v>
      </c>
      <c r="M16" s="137">
        <v>20513</v>
      </c>
      <c r="N16" s="138">
        <v>2760</v>
      </c>
      <c r="O16" s="177">
        <f>I16+K16+M16</f>
        <v>46517</v>
      </c>
      <c r="P16" s="178">
        <f>J16+L16+N16</f>
        <v>6420</v>
      </c>
      <c r="Q16" s="139">
        <f t="shared" si="1"/>
        <v>139.56521739130434</v>
      </c>
      <c r="R16" s="140">
        <f t="shared" si="2"/>
        <v>7.245638629283489</v>
      </c>
      <c r="S16" s="137">
        <v>106859.75</v>
      </c>
      <c r="T16" s="179">
        <f t="shared" si="3"/>
        <v>-0.5646911021221741</v>
      </c>
      <c r="U16" s="141">
        <v>19651395</v>
      </c>
      <c r="V16" s="200">
        <v>2408729</v>
      </c>
      <c r="W16" s="231">
        <f>IF(U16&lt;&gt;0,U16/V16,"")</f>
        <v>8.158408438641292</v>
      </c>
      <c r="X16" s="166">
        <v>1</v>
      </c>
    </row>
    <row r="17" spans="1:24" s="20" customFormat="1" ht="15" customHeight="1">
      <c r="A17" s="51">
        <v>13</v>
      </c>
      <c r="B17" s="234" t="s">
        <v>77</v>
      </c>
      <c r="C17" s="201">
        <v>40158</v>
      </c>
      <c r="D17" s="208" t="s">
        <v>78</v>
      </c>
      <c r="E17" s="208" t="s">
        <v>78</v>
      </c>
      <c r="F17" s="209">
        <v>10</v>
      </c>
      <c r="G17" s="209">
        <v>10</v>
      </c>
      <c r="H17" s="209">
        <v>1</v>
      </c>
      <c r="I17" s="204">
        <v>7461</v>
      </c>
      <c r="J17" s="205">
        <v>613</v>
      </c>
      <c r="K17" s="204">
        <v>17416</v>
      </c>
      <c r="L17" s="205">
        <v>1370</v>
      </c>
      <c r="M17" s="204">
        <v>16959</v>
      </c>
      <c r="N17" s="205">
        <v>1317</v>
      </c>
      <c r="O17" s="206">
        <f>SUM(I17+K17+M17)</f>
        <v>41836</v>
      </c>
      <c r="P17" s="207">
        <f>SUM(J17+L17+N17)</f>
        <v>3300</v>
      </c>
      <c r="Q17" s="159">
        <f t="shared" si="1"/>
        <v>330</v>
      </c>
      <c r="R17" s="160">
        <f t="shared" si="2"/>
        <v>12.677575757575758</v>
      </c>
      <c r="S17" s="204">
        <v>5927</v>
      </c>
      <c r="T17" s="184">
        <f t="shared" si="3"/>
        <v>6.058545638603003</v>
      </c>
      <c r="U17" s="204">
        <v>158210.5</v>
      </c>
      <c r="V17" s="205">
        <v>18983</v>
      </c>
      <c r="W17" s="235">
        <f>U17/V17</f>
        <v>8.334325449086025</v>
      </c>
      <c r="X17" s="166"/>
    </row>
    <row r="18" spans="1:24" s="20" customFormat="1" ht="15" customHeight="1">
      <c r="A18" s="51">
        <v>14</v>
      </c>
      <c r="B18" s="227" t="s">
        <v>54</v>
      </c>
      <c r="C18" s="187">
        <v>40151</v>
      </c>
      <c r="D18" s="188" t="s">
        <v>25</v>
      </c>
      <c r="E18" s="188" t="s">
        <v>79</v>
      </c>
      <c r="F18" s="189">
        <v>8</v>
      </c>
      <c r="G18" s="189">
        <v>8</v>
      </c>
      <c r="H18" s="189">
        <v>2</v>
      </c>
      <c r="I18" s="190">
        <v>4666.25</v>
      </c>
      <c r="J18" s="191">
        <v>336</v>
      </c>
      <c r="K18" s="190">
        <v>8318.5</v>
      </c>
      <c r="L18" s="191">
        <v>579</v>
      </c>
      <c r="M18" s="190">
        <v>8876</v>
      </c>
      <c r="N18" s="191">
        <v>633</v>
      </c>
      <c r="O18" s="192">
        <f>I18+K18+M18</f>
        <v>21860.75</v>
      </c>
      <c r="P18" s="193">
        <f>J18+L18+N18</f>
        <v>1548</v>
      </c>
      <c r="Q18" s="139">
        <f t="shared" si="1"/>
        <v>193.5</v>
      </c>
      <c r="R18" s="140">
        <f t="shared" si="2"/>
        <v>14.121931524547804</v>
      </c>
      <c r="S18" s="190">
        <v>49409.5</v>
      </c>
      <c r="T18" s="179">
        <f t="shared" si="3"/>
        <v>-0.5575597810137727</v>
      </c>
      <c r="U18" s="210">
        <v>91056.25</v>
      </c>
      <c r="V18" s="211">
        <v>6718</v>
      </c>
      <c r="W18" s="228">
        <f>U18/V18</f>
        <v>13.55407115212861</v>
      </c>
      <c r="X18" s="166"/>
    </row>
    <row r="19" spans="1:24" s="20" customFormat="1" ht="15" customHeight="1">
      <c r="A19" s="51">
        <v>15</v>
      </c>
      <c r="B19" s="163" t="s">
        <v>80</v>
      </c>
      <c r="C19" s="154">
        <v>40158</v>
      </c>
      <c r="D19" s="185" t="s">
        <v>46</v>
      </c>
      <c r="E19" s="185" t="s">
        <v>48</v>
      </c>
      <c r="F19" s="155">
        <v>6</v>
      </c>
      <c r="G19" s="155">
        <v>6</v>
      </c>
      <c r="H19" s="155">
        <v>1</v>
      </c>
      <c r="I19" s="156">
        <v>3101.5</v>
      </c>
      <c r="J19" s="157">
        <v>210</v>
      </c>
      <c r="K19" s="156">
        <v>6601.5</v>
      </c>
      <c r="L19" s="157">
        <v>443</v>
      </c>
      <c r="M19" s="156">
        <v>7273.5</v>
      </c>
      <c r="N19" s="157">
        <v>491</v>
      </c>
      <c r="O19" s="182">
        <f>I19+K19+M19</f>
        <v>16976.5</v>
      </c>
      <c r="P19" s="183">
        <f>J19+L19+N19</f>
        <v>1144</v>
      </c>
      <c r="Q19" s="159">
        <f t="shared" si="1"/>
        <v>190.66666666666666</v>
      </c>
      <c r="R19" s="160">
        <f t="shared" si="2"/>
        <v>14.839597902097902</v>
      </c>
      <c r="S19" s="156"/>
      <c r="T19" s="184">
        <f t="shared" si="3"/>
      </c>
      <c r="U19" s="158">
        <v>34672.5</v>
      </c>
      <c r="V19" s="212">
        <v>3040</v>
      </c>
      <c r="W19" s="226">
        <f>IF(U19&lt;&gt;0,U19/V19,"")</f>
        <v>11.405427631578947</v>
      </c>
      <c r="X19" s="166"/>
    </row>
    <row r="20" spans="1:24" s="20" customFormat="1" ht="15" customHeight="1">
      <c r="A20" s="51">
        <v>16</v>
      </c>
      <c r="B20" s="229" t="s">
        <v>36</v>
      </c>
      <c r="C20" s="187">
        <v>40137</v>
      </c>
      <c r="D20" s="188" t="s">
        <v>2</v>
      </c>
      <c r="E20" s="188" t="s">
        <v>26</v>
      </c>
      <c r="F20" s="189">
        <v>24</v>
      </c>
      <c r="G20" s="189">
        <v>8</v>
      </c>
      <c r="H20" s="189">
        <v>4</v>
      </c>
      <c r="I20" s="196">
        <v>2463</v>
      </c>
      <c r="J20" s="197">
        <v>181</v>
      </c>
      <c r="K20" s="196">
        <v>6390</v>
      </c>
      <c r="L20" s="197">
        <v>476</v>
      </c>
      <c r="M20" s="196">
        <v>7344</v>
      </c>
      <c r="N20" s="197">
        <v>545</v>
      </c>
      <c r="O20" s="198">
        <f>+M20+K20+I20</f>
        <v>16197</v>
      </c>
      <c r="P20" s="199">
        <f>+N20+L20+J20</f>
        <v>1202</v>
      </c>
      <c r="Q20" s="139">
        <f t="shared" si="1"/>
        <v>150.25</v>
      </c>
      <c r="R20" s="140">
        <f t="shared" si="2"/>
        <v>13.47504159733777</v>
      </c>
      <c r="S20" s="196">
        <v>47184</v>
      </c>
      <c r="T20" s="179">
        <f t="shared" si="3"/>
        <v>-0.6567268565615463</v>
      </c>
      <c r="U20" s="196">
        <v>444662</v>
      </c>
      <c r="V20" s="197">
        <v>40678</v>
      </c>
      <c r="W20" s="230">
        <f>+U20/V20</f>
        <v>10.931265057279118</v>
      </c>
      <c r="X20" s="166"/>
    </row>
    <row r="21" spans="1:24" s="20" customFormat="1" ht="15" customHeight="1">
      <c r="A21" s="51">
        <v>17</v>
      </c>
      <c r="B21" s="227" t="s">
        <v>81</v>
      </c>
      <c r="C21" s="187">
        <v>40123</v>
      </c>
      <c r="D21" s="188" t="s">
        <v>25</v>
      </c>
      <c r="E21" s="188" t="s">
        <v>31</v>
      </c>
      <c r="F21" s="189">
        <v>144</v>
      </c>
      <c r="G21" s="189">
        <v>20</v>
      </c>
      <c r="H21" s="189">
        <v>6</v>
      </c>
      <c r="I21" s="190">
        <v>2326.5</v>
      </c>
      <c r="J21" s="191">
        <v>406</v>
      </c>
      <c r="K21" s="190">
        <v>5925.5</v>
      </c>
      <c r="L21" s="191">
        <v>1023</v>
      </c>
      <c r="M21" s="190">
        <v>5660</v>
      </c>
      <c r="N21" s="191">
        <v>891</v>
      </c>
      <c r="O21" s="192">
        <f>I21+K21+M21</f>
        <v>13912</v>
      </c>
      <c r="P21" s="193">
        <f>J21+L21+N21</f>
        <v>2320</v>
      </c>
      <c r="Q21" s="139">
        <f t="shared" si="1"/>
        <v>116</v>
      </c>
      <c r="R21" s="140">
        <f t="shared" si="2"/>
        <v>5.996551724137931</v>
      </c>
      <c r="S21" s="190">
        <v>19413.5</v>
      </c>
      <c r="T21" s="179">
        <f t="shared" si="3"/>
        <v>-0.2833852731346743</v>
      </c>
      <c r="U21" s="194">
        <v>1844464.5</v>
      </c>
      <c r="V21" s="195">
        <v>218461</v>
      </c>
      <c r="W21" s="228">
        <f>U21/V21</f>
        <v>8.44299211300873</v>
      </c>
      <c r="X21" s="166">
        <v>1</v>
      </c>
    </row>
    <row r="22" spans="1:24" s="20" customFormat="1" ht="15" customHeight="1">
      <c r="A22" s="51">
        <v>18</v>
      </c>
      <c r="B22" s="227" t="s">
        <v>30</v>
      </c>
      <c r="C22" s="187">
        <v>40116</v>
      </c>
      <c r="D22" s="188" t="s">
        <v>73</v>
      </c>
      <c r="E22" s="188" t="s">
        <v>82</v>
      </c>
      <c r="F22" s="189">
        <v>252</v>
      </c>
      <c r="G22" s="189">
        <v>5</v>
      </c>
      <c r="H22" s="189">
        <v>7</v>
      </c>
      <c r="I22" s="196">
        <v>1654</v>
      </c>
      <c r="J22" s="197">
        <v>240</v>
      </c>
      <c r="K22" s="196">
        <v>2502</v>
      </c>
      <c r="L22" s="197">
        <v>360</v>
      </c>
      <c r="M22" s="196">
        <v>3172</v>
      </c>
      <c r="N22" s="197">
        <v>460</v>
      </c>
      <c r="O22" s="198">
        <f>I22+K22+M22</f>
        <v>7328</v>
      </c>
      <c r="P22" s="199">
        <f>SUM(J22+L22+N22)</f>
        <v>1060</v>
      </c>
      <c r="Q22" s="139">
        <f t="shared" si="1"/>
        <v>212</v>
      </c>
      <c r="R22" s="140">
        <f t="shared" si="2"/>
        <v>6.913207547169812</v>
      </c>
      <c r="S22" s="196">
        <v>7939</v>
      </c>
      <c r="T22" s="179">
        <f t="shared" si="3"/>
        <v>-0.07696183398412898</v>
      </c>
      <c r="U22" s="194">
        <v>3638148.75</v>
      </c>
      <c r="V22" s="200">
        <v>454525</v>
      </c>
      <c r="W22" s="228">
        <f>U22/V22</f>
        <v>8.004287442934933</v>
      </c>
      <c r="X22" s="166">
        <v>1</v>
      </c>
    </row>
    <row r="23" spans="1:24" s="20" customFormat="1" ht="15" customHeight="1">
      <c r="A23" s="51">
        <v>19</v>
      </c>
      <c r="B23" s="229" t="s">
        <v>27</v>
      </c>
      <c r="C23" s="187">
        <v>40102</v>
      </c>
      <c r="D23" s="188" t="s">
        <v>2</v>
      </c>
      <c r="E23" s="188" t="s">
        <v>26</v>
      </c>
      <c r="F23" s="189">
        <v>99</v>
      </c>
      <c r="G23" s="189">
        <v>21</v>
      </c>
      <c r="H23" s="189">
        <v>9</v>
      </c>
      <c r="I23" s="196">
        <v>1360</v>
      </c>
      <c r="J23" s="197">
        <v>241</v>
      </c>
      <c r="K23" s="196">
        <v>2470</v>
      </c>
      <c r="L23" s="197">
        <v>345</v>
      </c>
      <c r="M23" s="196">
        <v>3072</v>
      </c>
      <c r="N23" s="197">
        <v>427</v>
      </c>
      <c r="O23" s="198">
        <f>+M23+K23+I23</f>
        <v>6902</v>
      </c>
      <c r="P23" s="199">
        <f>+N23+L23+J23</f>
        <v>1013</v>
      </c>
      <c r="Q23" s="139">
        <f t="shared" si="1"/>
        <v>48.23809523809524</v>
      </c>
      <c r="R23" s="140">
        <f t="shared" si="2"/>
        <v>6.813425468904245</v>
      </c>
      <c r="S23" s="196">
        <v>10017</v>
      </c>
      <c r="T23" s="179">
        <f t="shared" si="3"/>
        <v>-0.3109713487071978</v>
      </c>
      <c r="U23" s="196">
        <v>2550485</v>
      </c>
      <c r="V23" s="197">
        <v>267259</v>
      </c>
      <c r="W23" s="230">
        <f>+U23/V23</f>
        <v>9.543121092273786</v>
      </c>
      <c r="X23" s="166"/>
    </row>
    <row r="24" spans="1:24" s="20" customFormat="1" ht="15" customHeight="1">
      <c r="A24" s="51">
        <v>20</v>
      </c>
      <c r="B24" s="227" t="s">
        <v>83</v>
      </c>
      <c r="C24" s="187">
        <v>40109</v>
      </c>
      <c r="D24" s="188" t="s">
        <v>25</v>
      </c>
      <c r="E24" s="188" t="s">
        <v>29</v>
      </c>
      <c r="F24" s="189">
        <v>25</v>
      </c>
      <c r="G24" s="189">
        <v>10</v>
      </c>
      <c r="H24" s="189">
        <v>8</v>
      </c>
      <c r="I24" s="190">
        <v>1340</v>
      </c>
      <c r="J24" s="191">
        <v>228</v>
      </c>
      <c r="K24" s="190">
        <v>1305.5</v>
      </c>
      <c r="L24" s="191">
        <v>203</v>
      </c>
      <c r="M24" s="190">
        <v>1355.5</v>
      </c>
      <c r="N24" s="191">
        <v>230</v>
      </c>
      <c r="O24" s="192">
        <f aca="true" t="shared" si="4" ref="O24:P27">I24+K24+M24</f>
        <v>4001</v>
      </c>
      <c r="P24" s="193">
        <f t="shared" si="4"/>
        <v>661</v>
      </c>
      <c r="Q24" s="139">
        <f t="shared" si="1"/>
        <v>66.1</v>
      </c>
      <c r="R24" s="140">
        <f t="shared" si="2"/>
        <v>6.052950075642965</v>
      </c>
      <c r="S24" s="190">
        <v>10777</v>
      </c>
      <c r="T24" s="179">
        <f t="shared" si="3"/>
        <v>-0.6287464043796975</v>
      </c>
      <c r="U24" s="194">
        <v>537999.5</v>
      </c>
      <c r="V24" s="195">
        <v>77911</v>
      </c>
      <c r="W24" s="228">
        <f>U24/V24</f>
        <v>6.9053086213756725</v>
      </c>
      <c r="X24" s="166">
        <v>1</v>
      </c>
    </row>
    <row r="25" spans="1:24" s="20" customFormat="1" ht="15" customHeight="1">
      <c r="A25" s="51">
        <v>21</v>
      </c>
      <c r="B25" s="227" t="s">
        <v>55</v>
      </c>
      <c r="C25" s="187">
        <v>40151</v>
      </c>
      <c r="D25" s="188" t="s">
        <v>25</v>
      </c>
      <c r="E25" s="188" t="s">
        <v>56</v>
      </c>
      <c r="F25" s="189">
        <v>2</v>
      </c>
      <c r="G25" s="189">
        <v>2</v>
      </c>
      <c r="H25" s="189">
        <v>2</v>
      </c>
      <c r="I25" s="190">
        <v>801</v>
      </c>
      <c r="J25" s="191">
        <v>88</v>
      </c>
      <c r="K25" s="190">
        <v>1673</v>
      </c>
      <c r="L25" s="191">
        <v>183</v>
      </c>
      <c r="M25" s="190">
        <v>1229</v>
      </c>
      <c r="N25" s="191">
        <v>122</v>
      </c>
      <c r="O25" s="192">
        <f t="shared" si="4"/>
        <v>3703</v>
      </c>
      <c r="P25" s="193">
        <f t="shared" si="4"/>
        <v>393</v>
      </c>
      <c r="Q25" s="139">
        <f t="shared" si="1"/>
        <v>196.5</v>
      </c>
      <c r="R25" s="140">
        <f t="shared" si="2"/>
        <v>9.422391857506362</v>
      </c>
      <c r="S25" s="190">
        <v>8941</v>
      </c>
      <c r="T25" s="179">
        <f t="shared" si="3"/>
        <v>-0.585840510010066</v>
      </c>
      <c r="U25" s="194">
        <v>18655</v>
      </c>
      <c r="V25" s="195">
        <v>1861</v>
      </c>
      <c r="W25" s="228">
        <f>U25/V25</f>
        <v>10.024180548092424</v>
      </c>
      <c r="X25" s="166"/>
    </row>
    <row r="26" spans="1:24" s="20" customFormat="1" ht="15" customHeight="1">
      <c r="A26" s="51">
        <v>22</v>
      </c>
      <c r="B26" s="227" t="s">
        <v>32</v>
      </c>
      <c r="C26" s="187">
        <v>40130</v>
      </c>
      <c r="D26" s="188" t="s">
        <v>25</v>
      </c>
      <c r="E26" s="188" t="s">
        <v>33</v>
      </c>
      <c r="F26" s="189">
        <v>13</v>
      </c>
      <c r="G26" s="189">
        <v>4</v>
      </c>
      <c r="H26" s="189">
        <v>5</v>
      </c>
      <c r="I26" s="190">
        <v>489.5</v>
      </c>
      <c r="J26" s="191">
        <v>99</v>
      </c>
      <c r="K26" s="190">
        <v>566.5</v>
      </c>
      <c r="L26" s="191">
        <v>118</v>
      </c>
      <c r="M26" s="190">
        <v>821</v>
      </c>
      <c r="N26" s="191">
        <v>156</v>
      </c>
      <c r="O26" s="192">
        <f t="shared" si="4"/>
        <v>1877</v>
      </c>
      <c r="P26" s="193">
        <f t="shared" si="4"/>
        <v>373</v>
      </c>
      <c r="Q26" s="139">
        <f t="shared" si="1"/>
        <v>93.25</v>
      </c>
      <c r="R26" s="140">
        <f t="shared" si="2"/>
        <v>5.032171581769437</v>
      </c>
      <c r="S26" s="190">
        <v>5381</v>
      </c>
      <c r="T26" s="179">
        <f t="shared" si="3"/>
        <v>-0.6511800780524066</v>
      </c>
      <c r="U26" s="194">
        <v>103477</v>
      </c>
      <c r="V26" s="195">
        <v>11054</v>
      </c>
      <c r="W26" s="228">
        <f>U26/V26</f>
        <v>9.361045775284964</v>
      </c>
      <c r="X26" s="166">
        <v>1</v>
      </c>
    </row>
    <row r="27" spans="1:24" s="20" customFormat="1" ht="15" customHeight="1">
      <c r="A27" s="51">
        <v>23</v>
      </c>
      <c r="B27" s="161" t="s">
        <v>44</v>
      </c>
      <c r="C27" s="148">
        <v>40123</v>
      </c>
      <c r="D27" s="186" t="s">
        <v>46</v>
      </c>
      <c r="E27" s="186" t="s">
        <v>84</v>
      </c>
      <c r="F27" s="153">
        <v>40</v>
      </c>
      <c r="G27" s="153">
        <v>1</v>
      </c>
      <c r="H27" s="153">
        <v>6</v>
      </c>
      <c r="I27" s="137">
        <v>306</v>
      </c>
      <c r="J27" s="138">
        <v>36</v>
      </c>
      <c r="K27" s="137">
        <v>662</v>
      </c>
      <c r="L27" s="138">
        <v>75</v>
      </c>
      <c r="M27" s="137">
        <v>420</v>
      </c>
      <c r="N27" s="138">
        <v>48</v>
      </c>
      <c r="O27" s="177">
        <f t="shared" si="4"/>
        <v>1388</v>
      </c>
      <c r="P27" s="178">
        <f t="shared" si="4"/>
        <v>159</v>
      </c>
      <c r="Q27" s="139">
        <f t="shared" si="1"/>
        <v>159</v>
      </c>
      <c r="R27" s="140">
        <f t="shared" si="2"/>
        <v>8.729559748427674</v>
      </c>
      <c r="S27" s="137">
        <v>1397</v>
      </c>
      <c r="T27" s="179">
        <f t="shared" si="3"/>
        <v>-0.006442376521116679</v>
      </c>
      <c r="U27" s="141">
        <v>255302.25</v>
      </c>
      <c r="V27" s="200">
        <v>25413</v>
      </c>
      <c r="W27" s="231">
        <f>IF(U27&lt;&gt;0,U27/V27,"")</f>
        <v>10.046127966001652</v>
      </c>
      <c r="X27" s="166">
        <v>1</v>
      </c>
    </row>
    <row r="28" spans="1:24" s="20" customFormat="1" ht="15" customHeight="1">
      <c r="A28" s="51">
        <v>24</v>
      </c>
      <c r="B28" s="161" t="s">
        <v>85</v>
      </c>
      <c r="C28" s="148">
        <v>40088</v>
      </c>
      <c r="D28" s="176" t="s">
        <v>24</v>
      </c>
      <c r="E28" s="186" t="s">
        <v>42</v>
      </c>
      <c r="F28" s="153">
        <v>10</v>
      </c>
      <c r="G28" s="153">
        <v>1</v>
      </c>
      <c r="H28" s="153">
        <v>7</v>
      </c>
      <c r="I28" s="137">
        <v>396</v>
      </c>
      <c r="J28" s="138">
        <v>132</v>
      </c>
      <c r="K28" s="137">
        <v>396</v>
      </c>
      <c r="L28" s="138">
        <v>132</v>
      </c>
      <c r="M28" s="137">
        <v>398</v>
      </c>
      <c r="N28" s="138">
        <v>132</v>
      </c>
      <c r="O28" s="177">
        <f>+I28+K28+M28</f>
        <v>1190</v>
      </c>
      <c r="P28" s="178">
        <f>+J28+L28+N28</f>
        <v>396</v>
      </c>
      <c r="Q28" s="139">
        <f t="shared" si="1"/>
        <v>396</v>
      </c>
      <c r="R28" s="140">
        <f t="shared" si="2"/>
        <v>3.005050505050505</v>
      </c>
      <c r="S28" s="137"/>
      <c r="T28" s="179">
        <f t="shared" si="3"/>
      </c>
      <c r="U28" s="137">
        <v>54401</v>
      </c>
      <c r="V28" s="138">
        <v>6153</v>
      </c>
      <c r="W28" s="162">
        <f>U28/V28</f>
        <v>8.841378189501057</v>
      </c>
      <c r="X28" s="166"/>
    </row>
    <row r="29" spans="1:24" s="20" customFormat="1" ht="15" customHeight="1">
      <c r="A29" s="51">
        <v>25</v>
      </c>
      <c r="B29" s="161" t="s">
        <v>45</v>
      </c>
      <c r="C29" s="148">
        <v>40067</v>
      </c>
      <c r="D29" s="186" t="s">
        <v>46</v>
      </c>
      <c r="E29" s="186" t="s">
        <v>48</v>
      </c>
      <c r="F29" s="153">
        <v>105</v>
      </c>
      <c r="G29" s="153">
        <v>2</v>
      </c>
      <c r="H29" s="153">
        <v>14</v>
      </c>
      <c r="I29" s="137">
        <v>386</v>
      </c>
      <c r="J29" s="138">
        <v>67</v>
      </c>
      <c r="K29" s="137">
        <v>133</v>
      </c>
      <c r="L29" s="138">
        <v>21</v>
      </c>
      <c r="M29" s="137">
        <v>580</v>
      </c>
      <c r="N29" s="138">
        <v>80</v>
      </c>
      <c r="O29" s="177">
        <f>I29+K29+M29</f>
        <v>1099</v>
      </c>
      <c r="P29" s="178">
        <f>J29+L29+N29</f>
        <v>168</v>
      </c>
      <c r="Q29" s="139">
        <f t="shared" si="1"/>
        <v>84</v>
      </c>
      <c r="R29" s="140">
        <f t="shared" si="2"/>
        <v>6.541666666666667</v>
      </c>
      <c r="S29" s="137">
        <v>220</v>
      </c>
      <c r="T29" s="179">
        <f t="shared" si="3"/>
        <v>3.9954545454545456</v>
      </c>
      <c r="U29" s="141">
        <v>607622.75</v>
      </c>
      <c r="V29" s="200">
        <v>70821</v>
      </c>
      <c r="W29" s="231">
        <f>IF(U29&lt;&gt;0,U29/V29,"")</f>
        <v>8.579697406136598</v>
      </c>
      <c r="X29" s="166"/>
    </row>
    <row r="30" spans="1:24" s="20" customFormat="1" ht="15" customHeight="1">
      <c r="A30" s="51">
        <v>26</v>
      </c>
      <c r="B30" s="227" t="s">
        <v>40</v>
      </c>
      <c r="C30" s="187">
        <v>40123</v>
      </c>
      <c r="D30" s="188" t="s">
        <v>73</v>
      </c>
      <c r="E30" s="188" t="s">
        <v>41</v>
      </c>
      <c r="F30" s="189">
        <v>20</v>
      </c>
      <c r="G30" s="189">
        <v>7</v>
      </c>
      <c r="H30" s="189">
        <v>5</v>
      </c>
      <c r="I30" s="196">
        <v>156</v>
      </c>
      <c r="J30" s="197">
        <v>24</v>
      </c>
      <c r="K30" s="196">
        <v>390</v>
      </c>
      <c r="L30" s="197">
        <v>60</v>
      </c>
      <c r="M30" s="196">
        <v>407</v>
      </c>
      <c r="N30" s="197">
        <v>63</v>
      </c>
      <c r="O30" s="198">
        <f>I30+K30+M30</f>
        <v>953</v>
      </c>
      <c r="P30" s="199">
        <f>SUM(J30+L30+N30)</f>
        <v>147</v>
      </c>
      <c r="Q30" s="139">
        <f t="shared" si="1"/>
        <v>21</v>
      </c>
      <c r="R30" s="140">
        <f t="shared" si="2"/>
        <v>6.482993197278912</v>
      </c>
      <c r="S30" s="196">
        <v>6291.5</v>
      </c>
      <c r="T30" s="179">
        <f t="shared" si="3"/>
        <v>-0.8485257887626162</v>
      </c>
      <c r="U30" s="194">
        <v>56129.25</v>
      </c>
      <c r="V30" s="200">
        <v>6712</v>
      </c>
      <c r="W30" s="228">
        <f>U30/V30</f>
        <v>8.362522348033373</v>
      </c>
      <c r="X30" s="166">
        <v>1</v>
      </c>
    </row>
    <row r="31" spans="1:24" s="20" customFormat="1" ht="15" customHeight="1">
      <c r="A31" s="51">
        <v>27</v>
      </c>
      <c r="B31" s="229" t="s">
        <v>62</v>
      </c>
      <c r="C31" s="187">
        <v>40123</v>
      </c>
      <c r="D31" s="188" t="s">
        <v>86</v>
      </c>
      <c r="E31" s="188" t="s">
        <v>63</v>
      </c>
      <c r="F31" s="189">
        <v>25</v>
      </c>
      <c r="G31" s="189">
        <v>3</v>
      </c>
      <c r="H31" s="189">
        <v>5</v>
      </c>
      <c r="I31" s="213">
        <v>115</v>
      </c>
      <c r="J31" s="214">
        <v>13</v>
      </c>
      <c r="K31" s="213">
        <v>481</v>
      </c>
      <c r="L31" s="214">
        <v>54</v>
      </c>
      <c r="M31" s="213">
        <v>343</v>
      </c>
      <c r="N31" s="214">
        <v>44</v>
      </c>
      <c r="O31" s="215">
        <f>SUM(I31+K31+M31)</f>
        <v>939</v>
      </c>
      <c r="P31" s="216">
        <f>SUM(J31+L31+N31)</f>
        <v>111</v>
      </c>
      <c r="Q31" s="139">
        <f t="shared" si="1"/>
        <v>37</v>
      </c>
      <c r="R31" s="140">
        <f t="shared" si="2"/>
        <v>8.45945945945946</v>
      </c>
      <c r="S31" s="217">
        <v>373</v>
      </c>
      <c r="T31" s="179">
        <f t="shared" si="3"/>
        <v>1.517426273458445</v>
      </c>
      <c r="U31" s="217">
        <v>269258</v>
      </c>
      <c r="V31" s="218">
        <v>21951</v>
      </c>
      <c r="W31" s="236">
        <f>U31/V31</f>
        <v>12.266320440982188</v>
      </c>
      <c r="X31" s="166"/>
    </row>
    <row r="32" spans="1:24" s="20" customFormat="1" ht="15" customHeight="1">
      <c r="A32" s="51">
        <v>28</v>
      </c>
      <c r="B32" s="229" t="s">
        <v>87</v>
      </c>
      <c r="C32" s="187">
        <v>40088</v>
      </c>
      <c r="D32" s="188" t="s">
        <v>88</v>
      </c>
      <c r="E32" s="188" t="s">
        <v>89</v>
      </c>
      <c r="F32" s="189">
        <v>25</v>
      </c>
      <c r="G32" s="189">
        <v>1</v>
      </c>
      <c r="H32" s="189">
        <v>8</v>
      </c>
      <c r="I32" s="196">
        <v>291</v>
      </c>
      <c r="J32" s="197">
        <v>58</v>
      </c>
      <c r="K32" s="196">
        <v>300</v>
      </c>
      <c r="L32" s="197">
        <v>60</v>
      </c>
      <c r="M32" s="196">
        <v>300</v>
      </c>
      <c r="N32" s="197">
        <v>60</v>
      </c>
      <c r="O32" s="198">
        <f>M32+K32+I32</f>
        <v>891</v>
      </c>
      <c r="P32" s="199">
        <f>J32+L32+N32</f>
        <v>178</v>
      </c>
      <c r="Q32" s="139">
        <f t="shared" si="1"/>
        <v>178</v>
      </c>
      <c r="R32" s="140">
        <f t="shared" si="2"/>
        <v>5.00561797752809</v>
      </c>
      <c r="S32" s="196">
        <v>1215</v>
      </c>
      <c r="T32" s="179">
        <f t="shared" si="3"/>
        <v>-0.26666666666666666</v>
      </c>
      <c r="U32" s="196">
        <v>38723.25</v>
      </c>
      <c r="V32" s="197">
        <v>6508</v>
      </c>
      <c r="W32" s="228">
        <f>U32/V32</f>
        <v>5.95009987707437</v>
      </c>
      <c r="X32" s="166">
        <v>1</v>
      </c>
    </row>
    <row r="33" spans="1:24" s="20" customFormat="1" ht="15" customHeight="1">
      <c r="A33" s="51">
        <v>29</v>
      </c>
      <c r="B33" s="227" t="s">
        <v>90</v>
      </c>
      <c r="C33" s="187">
        <v>40116</v>
      </c>
      <c r="D33" s="188" t="s">
        <v>91</v>
      </c>
      <c r="E33" s="188" t="s">
        <v>91</v>
      </c>
      <c r="F33" s="189">
        <v>24</v>
      </c>
      <c r="G33" s="189">
        <v>1</v>
      </c>
      <c r="H33" s="189">
        <v>7</v>
      </c>
      <c r="I33" s="196">
        <v>104</v>
      </c>
      <c r="J33" s="197">
        <v>26</v>
      </c>
      <c r="K33" s="196">
        <v>420</v>
      </c>
      <c r="L33" s="197">
        <v>105</v>
      </c>
      <c r="M33" s="196">
        <v>360</v>
      </c>
      <c r="N33" s="197">
        <v>90</v>
      </c>
      <c r="O33" s="198">
        <f>SUM(I33+K33+M33)</f>
        <v>884</v>
      </c>
      <c r="P33" s="199">
        <f>SUM(J33+L33+N33)</f>
        <v>221</v>
      </c>
      <c r="Q33" s="139">
        <f t="shared" si="1"/>
        <v>221</v>
      </c>
      <c r="R33" s="140">
        <f t="shared" si="2"/>
        <v>4</v>
      </c>
      <c r="S33" s="196">
        <v>583</v>
      </c>
      <c r="T33" s="179">
        <f t="shared" si="3"/>
        <v>0.516295025728988</v>
      </c>
      <c r="U33" s="196">
        <v>143314.5</v>
      </c>
      <c r="V33" s="197">
        <v>14796</v>
      </c>
      <c r="W33" s="228">
        <f>U33/V33</f>
        <v>9.6860300081103</v>
      </c>
      <c r="X33" s="166"/>
    </row>
    <row r="34" spans="1:24" s="20" customFormat="1" ht="15" customHeight="1">
      <c r="A34" s="51">
        <v>30</v>
      </c>
      <c r="B34" s="227" t="s">
        <v>58</v>
      </c>
      <c r="C34" s="187">
        <v>40109</v>
      </c>
      <c r="D34" s="188" t="s">
        <v>25</v>
      </c>
      <c r="E34" s="188" t="s">
        <v>59</v>
      </c>
      <c r="F34" s="189">
        <v>35</v>
      </c>
      <c r="G34" s="189">
        <v>3</v>
      </c>
      <c r="H34" s="189">
        <v>6</v>
      </c>
      <c r="I34" s="190">
        <v>139</v>
      </c>
      <c r="J34" s="191">
        <v>27</v>
      </c>
      <c r="K34" s="190">
        <v>221</v>
      </c>
      <c r="L34" s="191">
        <v>42</v>
      </c>
      <c r="M34" s="190">
        <v>231</v>
      </c>
      <c r="N34" s="191">
        <v>46</v>
      </c>
      <c r="O34" s="192">
        <f aca="true" t="shared" si="5" ref="O34:P36">I34+K34+M34</f>
        <v>591</v>
      </c>
      <c r="P34" s="193">
        <f t="shared" si="5"/>
        <v>115</v>
      </c>
      <c r="Q34" s="139">
        <f t="shared" si="1"/>
        <v>38.333333333333336</v>
      </c>
      <c r="R34" s="140">
        <f t="shared" si="2"/>
        <v>5.139130434782609</v>
      </c>
      <c r="S34" s="190">
        <v>2377</v>
      </c>
      <c r="T34" s="179">
        <f t="shared" si="3"/>
        <v>-0.7513672696676483</v>
      </c>
      <c r="U34" s="194">
        <v>245121</v>
      </c>
      <c r="V34" s="195">
        <v>24836</v>
      </c>
      <c r="W34" s="228">
        <f>U34/V34</f>
        <v>9.869584474150427</v>
      </c>
      <c r="X34" s="166"/>
    </row>
    <row r="35" spans="1:24" s="20" customFormat="1" ht="15" customHeight="1">
      <c r="A35" s="51">
        <v>31</v>
      </c>
      <c r="B35" s="161" t="s">
        <v>66</v>
      </c>
      <c r="C35" s="148">
        <v>40116</v>
      </c>
      <c r="D35" s="186" t="s">
        <v>46</v>
      </c>
      <c r="E35" s="186" t="s">
        <v>67</v>
      </c>
      <c r="F35" s="153">
        <v>88</v>
      </c>
      <c r="G35" s="153">
        <v>5</v>
      </c>
      <c r="H35" s="153">
        <v>7</v>
      </c>
      <c r="I35" s="137">
        <v>88</v>
      </c>
      <c r="J35" s="138">
        <v>19</v>
      </c>
      <c r="K35" s="137">
        <v>234</v>
      </c>
      <c r="L35" s="138">
        <v>49</v>
      </c>
      <c r="M35" s="137">
        <v>176</v>
      </c>
      <c r="N35" s="138">
        <v>38</v>
      </c>
      <c r="O35" s="177">
        <f t="shared" si="5"/>
        <v>498</v>
      </c>
      <c r="P35" s="178">
        <f t="shared" si="5"/>
        <v>106</v>
      </c>
      <c r="Q35" s="139">
        <f t="shared" si="1"/>
        <v>21.2</v>
      </c>
      <c r="R35" s="140">
        <f t="shared" si="2"/>
        <v>4.69811320754717</v>
      </c>
      <c r="S35" s="137">
        <v>55</v>
      </c>
      <c r="T35" s="179">
        <f t="shared" si="3"/>
        <v>8.054545454545455</v>
      </c>
      <c r="U35" s="141">
        <v>274397</v>
      </c>
      <c r="V35" s="200">
        <v>36568</v>
      </c>
      <c r="W35" s="231">
        <f>IF(U35&lt;&gt;0,U35/V35,"")</f>
        <v>7.503746444979217</v>
      </c>
      <c r="X35" s="166">
        <v>1</v>
      </c>
    </row>
    <row r="36" spans="1:24" s="20" customFormat="1" ht="15" customHeight="1">
      <c r="A36" s="51">
        <v>32</v>
      </c>
      <c r="B36" s="161" t="s">
        <v>92</v>
      </c>
      <c r="C36" s="148">
        <v>40074</v>
      </c>
      <c r="D36" s="186" t="s">
        <v>46</v>
      </c>
      <c r="E36" s="186" t="s">
        <v>93</v>
      </c>
      <c r="F36" s="153">
        <v>142</v>
      </c>
      <c r="G36" s="153">
        <v>1</v>
      </c>
      <c r="H36" s="153">
        <v>10</v>
      </c>
      <c r="I36" s="137">
        <v>72</v>
      </c>
      <c r="J36" s="138">
        <v>18</v>
      </c>
      <c r="K36" s="137">
        <v>172</v>
      </c>
      <c r="L36" s="138">
        <v>42</v>
      </c>
      <c r="M36" s="137">
        <v>138</v>
      </c>
      <c r="N36" s="138">
        <v>34</v>
      </c>
      <c r="O36" s="177">
        <f t="shared" si="5"/>
        <v>382</v>
      </c>
      <c r="P36" s="178">
        <f t="shared" si="5"/>
        <v>94</v>
      </c>
      <c r="Q36" s="139">
        <f t="shared" si="1"/>
        <v>94</v>
      </c>
      <c r="R36" s="140">
        <f t="shared" si="2"/>
        <v>4.0638297872340425</v>
      </c>
      <c r="S36" s="137"/>
      <c r="T36" s="179">
        <f t="shared" si="3"/>
      </c>
      <c r="U36" s="137">
        <v>810265.5</v>
      </c>
      <c r="V36" s="138">
        <v>102310</v>
      </c>
      <c r="W36" s="231">
        <f>IF(U36&lt;&gt;0,U36/V36,"")</f>
        <v>7.91970970579611</v>
      </c>
      <c r="X36" s="166">
        <v>1</v>
      </c>
    </row>
    <row r="37" spans="1:24" s="20" customFormat="1" ht="15" customHeight="1">
      <c r="A37" s="51">
        <v>33</v>
      </c>
      <c r="B37" s="227" t="s">
        <v>61</v>
      </c>
      <c r="C37" s="187">
        <v>40123</v>
      </c>
      <c r="D37" s="188" t="s">
        <v>73</v>
      </c>
      <c r="E37" s="188" t="s">
        <v>94</v>
      </c>
      <c r="F37" s="189">
        <v>42</v>
      </c>
      <c r="G37" s="189">
        <v>2</v>
      </c>
      <c r="H37" s="189">
        <v>4</v>
      </c>
      <c r="I37" s="196">
        <v>80</v>
      </c>
      <c r="J37" s="197">
        <v>16</v>
      </c>
      <c r="K37" s="196">
        <v>126</v>
      </c>
      <c r="L37" s="197">
        <v>24</v>
      </c>
      <c r="M37" s="196">
        <v>129</v>
      </c>
      <c r="N37" s="197">
        <v>25</v>
      </c>
      <c r="O37" s="198">
        <f>SUM(I37+K37+M37)</f>
        <v>335</v>
      </c>
      <c r="P37" s="199">
        <f>SUM(J37+L37+N37)</f>
        <v>65</v>
      </c>
      <c r="Q37" s="139">
        <f t="shared" si="1"/>
        <v>32.5</v>
      </c>
      <c r="R37" s="140">
        <f t="shared" si="2"/>
        <v>5.153846153846154</v>
      </c>
      <c r="S37" s="196">
        <v>466</v>
      </c>
      <c r="T37" s="179">
        <f t="shared" si="3"/>
        <v>-0.2811158798283262</v>
      </c>
      <c r="U37" s="196">
        <v>60861.25</v>
      </c>
      <c r="V37" s="197">
        <v>6500</v>
      </c>
      <c r="W37" s="228">
        <f>U37/V37</f>
        <v>9.36326923076923</v>
      </c>
      <c r="X37" s="166">
        <v>1</v>
      </c>
    </row>
    <row r="38" spans="1:24" s="20" customFormat="1" ht="14.25" customHeight="1">
      <c r="A38" s="51">
        <v>34</v>
      </c>
      <c r="B38" s="161" t="s">
        <v>60</v>
      </c>
      <c r="C38" s="148">
        <v>40123</v>
      </c>
      <c r="D38" s="186" t="s">
        <v>46</v>
      </c>
      <c r="E38" s="186" t="s">
        <v>48</v>
      </c>
      <c r="F38" s="153">
        <v>58</v>
      </c>
      <c r="G38" s="153">
        <v>1</v>
      </c>
      <c r="H38" s="153">
        <v>6</v>
      </c>
      <c r="I38" s="137">
        <v>35</v>
      </c>
      <c r="J38" s="138">
        <v>5</v>
      </c>
      <c r="K38" s="137">
        <v>156</v>
      </c>
      <c r="L38" s="138">
        <v>25</v>
      </c>
      <c r="M38" s="137">
        <v>125</v>
      </c>
      <c r="N38" s="138">
        <v>20</v>
      </c>
      <c r="O38" s="177">
        <f>I38+K38+M38</f>
        <v>316</v>
      </c>
      <c r="P38" s="178">
        <f>J38+L38+N38</f>
        <v>50</v>
      </c>
      <c r="Q38" s="139">
        <f t="shared" si="1"/>
        <v>50</v>
      </c>
      <c r="R38" s="140">
        <f t="shared" si="2"/>
        <v>6.32</v>
      </c>
      <c r="S38" s="137">
        <v>1000</v>
      </c>
      <c r="T38" s="179">
        <f t="shared" si="3"/>
        <v>-0.684</v>
      </c>
      <c r="U38" s="137">
        <v>467126.75</v>
      </c>
      <c r="V38" s="138">
        <v>44496</v>
      </c>
      <c r="W38" s="231">
        <f>IF(U38&lt;&gt;0,U38/V38,"")</f>
        <v>10.498173993167924</v>
      </c>
      <c r="X38" s="166"/>
    </row>
    <row r="39" spans="1:24" s="20" customFormat="1" ht="15" customHeight="1">
      <c r="A39" s="51">
        <v>35</v>
      </c>
      <c r="B39" s="237" t="s">
        <v>65</v>
      </c>
      <c r="C39" s="148">
        <v>40088</v>
      </c>
      <c r="D39" s="219" t="s">
        <v>57</v>
      </c>
      <c r="E39" s="219" t="s">
        <v>64</v>
      </c>
      <c r="F39" s="220">
        <v>53</v>
      </c>
      <c r="G39" s="220">
        <v>1</v>
      </c>
      <c r="H39" s="220">
        <v>10</v>
      </c>
      <c r="I39" s="137">
        <v>28</v>
      </c>
      <c r="J39" s="138">
        <v>7</v>
      </c>
      <c r="K39" s="137">
        <v>52</v>
      </c>
      <c r="L39" s="138">
        <v>12</v>
      </c>
      <c r="M39" s="137">
        <v>94</v>
      </c>
      <c r="N39" s="138">
        <v>22</v>
      </c>
      <c r="O39" s="177">
        <f>+I39+K39+M39</f>
        <v>174</v>
      </c>
      <c r="P39" s="178">
        <f>+J39+L39+N39</f>
        <v>41</v>
      </c>
      <c r="Q39" s="139">
        <f t="shared" si="1"/>
        <v>41</v>
      </c>
      <c r="R39" s="140">
        <f t="shared" si="2"/>
        <v>4.2439024390243905</v>
      </c>
      <c r="S39" s="137">
        <v>120</v>
      </c>
      <c r="T39" s="179">
        <f t="shared" si="3"/>
        <v>0.45</v>
      </c>
      <c r="U39" s="137">
        <v>519116</v>
      </c>
      <c r="V39" s="138">
        <v>51110</v>
      </c>
      <c r="W39" s="231">
        <f>+U39/V39</f>
        <v>10.156838192134611</v>
      </c>
      <c r="X39" s="166"/>
    </row>
    <row r="40" spans="1:24" s="20" customFormat="1" ht="15" customHeight="1">
      <c r="A40" s="51">
        <v>36</v>
      </c>
      <c r="B40" s="237" t="s">
        <v>95</v>
      </c>
      <c r="C40" s="148">
        <v>40130</v>
      </c>
      <c r="D40" s="219" t="s">
        <v>57</v>
      </c>
      <c r="E40" s="219" t="s">
        <v>96</v>
      </c>
      <c r="F40" s="220">
        <v>17</v>
      </c>
      <c r="G40" s="220">
        <v>1</v>
      </c>
      <c r="H40" s="220">
        <v>4</v>
      </c>
      <c r="I40" s="137">
        <v>12</v>
      </c>
      <c r="J40" s="138">
        <v>2</v>
      </c>
      <c r="K40" s="137">
        <v>42</v>
      </c>
      <c r="L40" s="138">
        <v>7</v>
      </c>
      <c r="M40" s="137">
        <v>98</v>
      </c>
      <c r="N40" s="138">
        <v>16</v>
      </c>
      <c r="O40" s="177">
        <f>+I40+K40+M40</f>
        <v>152</v>
      </c>
      <c r="P40" s="178">
        <f>+J40+L40+N40</f>
        <v>25</v>
      </c>
      <c r="Q40" s="139">
        <f t="shared" si="1"/>
        <v>25</v>
      </c>
      <c r="R40" s="140">
        <f t="shared" si="2"/>
        <v>6.08</v>
      </c>
      <c r="S40" s="137">
        <v>2574</v>
      </c>
      <c r="T40" s="179">
        <f t="shared" si="3"/>
        <v>-0.940947940947941</v>
      </c>
      <c r="U40" s="137">
        <v>49779</v>
      </c>
      <c r="V40" s="138">
        <v>4193</v>
      </c>
      <c r="W40" s="231">
        <f>+U40/V40</f>
        <v>11.871929406153113</v>
      </c>
      <c r="X40" s="166"/>
    </row>
    <row r="41" spans="1:24" s="20" customFormat="1" ht="15" customHeight="1" thickBot="1">
      <c r="A41" s="51">
        <v>37</v>
      </c>
      <c r="B41" s="164" t="s">
        <v>97</v>
      </c>
      <c r="C41" s="149">
        <v>40074</v>
      </c>
      <c r="D41" s="238" t="s">
        <v>46</v>
      </c>
      <c r="E41" s="238" t="s">
        <v>48</v>
      </c>
      <c r="F41" s="165">
        <v>65</v>
      </c>
      <c r="G41" s="165">
        <v>1</v>
      </c>
      <c r="H41" s="165">
        <v>9</v>
      </c>
      <c r="I41" s="146">
        <v>34</v>
      </c>
      <c r="J41" s="147">
        <v>6</v>
      </c>
      <c r="K41" s="146">
        <v>55</v>
      </c>
      <c r="L41" s="147">
        <v>10</v>
      </c>
      <c r="M41" s="146">
        <v>62</v>
      </c>
      <c r="N41" s="147">
        <v>11</v>
      </c>
      <c r="O41" s="239">
        <f>I41+K41+M41</f>
        <v>151</v>
      </c>
      <c r="P41" s="240">
        <f>J41+L41+N41</f>
        <v>27</v>
      </c>
      <c r="Q41" s="151">
        <f t="shared" si="1"/>
        <v>27</v>
      </c>
      <c r="R41" s="152">
        <f t="shared" si="2"/>
        <v>5.592592592592593</v>
      </c>
      <c r="S41" s="146"/>
      <c r="T41" s="241">
        <f t="shared" si="3"/>
      </c>
      <c r="U41" s="150">
        <v>558099</v>
      </c>
      <c r="V41" s="242">
        <v>62136</v>
      </c>
      <c r="W41" s="243">
        <f>IF(U41&lt;&gt;0,U41/V41,"")</f>
        <v>8.981894553881808</v>
      </c>
      <c r="X41" s="166"/>
    </row>
    <row r="42" spans="1:28" s="22" customFormat="1" ht="15">
      <c r="A42" s="1"/>
      <c r="B42" s="284"/>
      <c r="C42" s="285"/>
      <c r="D42" s="285"/>
      <c r="E42" s="286"/>
      <c r="F42" s="3"/>
      <c r="G42" s="3"/>
      <c r="H42" s="4"/>
      <c r="I42" s="120"/>
      <c r="J42" s="125"/>
      <c r="K42" s="120"/>
      <c r="L42" s="125"/>
      <c r="M42" s="120"/>
      <c r="N42" s="125"/>
      <c r="O42" s="121"/>
      <c r="P42" s="131"/>
      <c r="Q42" s="125"/>
      <c r="R42" s="5"/>
      <c r="S42" s="120"/>
      <c r="T42" s="6"/>
      <c r="U42" s="120"/>
      <c r="V42" s="125"/>
      <c r="W42" s="5"/>
      <c r="AB42" s="22" t="s">
        <v>17</v>
      </c>
    </row>
    <row r="43" spans="1:24" s="26" customFormat="1" ht="18">
      <c r="A43" s="23"/>
      <c r="B43" s="24"/>
      <c r="C43" s="25"/>
      <c r="F43" s="27"/>
      <c r="G43" s="28"/>
      <c r="H43" s="29"/>
      <c r="I43" s="31"/>
      <c r="J43" s="126"/>
      <c r="K43" s="31"/>
      <c r="L43" s="126"/>
      <c r="M43" s="31"/>
      <c r="N43" s="126"/>
      <c r="O43" s="31"/>
      <c r="P43" s="126"/>
      <c r="Q43" s="126"/>
      <c r="R43" s="30"/>
      <c r="S43" s="31"/>
      <c r="T43" s="32"/>
      <c r="U43" s="31"/>
      <c r="V43" s="126"/>
      <c r="W43" s="30"/>
      <c r="X43" s="33"/>
    </row>
    <row r="44" spans="4:23" ht="18">
      <c r="D44" s="282"/>
      <c r="E44" s="283"/>
      <c r="F44" s="283"/>
      <c r="G44" s="283"/>
      <c r="S44" s="290" t="s">
        <v>0</v>
      </c>
      <c r="T44" s="290"/>
      <c r="U44" s="290"/>
      <c r="V44" s="290"/>
      <c r="W44" s="290"/>
    </row>
    <row r="45" spans="4:23" ht="18">
      <c r="D45" s="39"/>
      <c r="E45" s="40"/>
      <c r="F45" s="41"/>
      <c r="G45" s="41"/>
      <c r="S45" s="290"/>
      <c r="T45" s="290"/>
      <c r="U45" s="290"/>
      <c r="V45" s="290"/>
      <c r="W45" s="290"/>
    </row>
    <row r="46" spans="19:23" ht="18">
      <c r="S46" s="290"/>
      <c r="T46" s="290"/>
      <c r="U46" s="290"/>
      <c r="V46" s="290"/>
      <c r="W46" s="290"/>
    </row>
    <row r="47" spans="16:23" ht="18">
      <c r="P47" s="287" t="s">
        <v>23</v>
      </c>
      <c r="Q47" s="288"/>
      <c r="R47" s="288"/>
      <c r="S47" s="288"/>
      <c r="T47" s="288"/>
      <c r="U47" s="288"/>
      <c r="V47" s="288"/>
      <c r="W47" s="288"/>
    </row>
    <row r="48" spans="16:23" ht="18">
      <c r="P48" s="288"/>
      <c r="Q48" s="288"/>
      <c r="R48" s="288"/>
      <c r="S48" s="288"/>
      <c r="T48" s="288"/>
      <c r="U48" s="288"/>
      <c r="V48" s="288"/>
      <c r="W48" s="288"/>
    </row>
    <row r="49" spans="16:23" ht="18">
      <c r="P49" s="288"/>
      <c r="Q49" s="288"/>
      <c r="R49" s="288"/>
      <c r="S49" s="288"/>
      <c r="T49" s="288"/>
      <c r="U49" s="288"/>
      <c r="V49" s="288"/>
      <c r="W49" s="288"/>
    </row>
    <row r="50" spans="16:23" ht="18">
      <c r="P50" s="288"/>
      <c r="Q50" s="288"/>
      <c r="R50" s="288"/>
      <c r="S50" s="288"/>
      <c r="T50" s="288"/>
      <c r="U50" s="288"/>
      <c r="V50" s="288"/>
      <c r="W50" s="288"/>
    </row>
    <row r="51" spans="16:23" ht="18">
      <c r="P51" s="288"/>
      <c r="Q51" s="288"/>
      <c r="R51" s="288"/>
      <c r="S51" s="288"/>
      <c r="T51" s="288"/>
      <c r="U51" s="288"/>
      <c r="V51" s="288"/>
      <c r="W51" s="288"/>
    </row>
    <row r="52" spans="16:23" ht="18">
      <c r="P52" s="288"/>
      <c r="Q52" s="288"/>
      <c r="R52" s="288"/>
      <c r="S52" s="288"/>
      <c r="T52" s="288"/>
      <c r="U52" s="288"/>
      <c r="V52" s="288"/>
      <c r="W52" s="288"/>
    </row>
    <row r="53" spans="16:23" ht="18">
      <c r="P53" s="289" t="s">
        <v>11</v>
      </c>
      <c r="Q53" s="288"/>
      <c r="R53" s="288"/>
      <c r="S53" s="288"/>
      <c r="T53" s="288"/>
      <c r="U53" s="288"/>
      <c r="V53" s="288"/>
      <c r="W53" s="288"/>
    </row>
    <row r="54" spans="16:23" ht="18">
      <c r="P54" s="288"/>
      <c r="Q54" s="288"/>
      <c r="R54" s="288"/>
      <c r="S54" s="288"/>
      <c r="T54" s="288"/>
      <c r="U54" s="288"/>
      <c r="V54" s="288"/>
      <c r="W54" s="288"/>
    </row>
    <row r="55" spans="16:23" ht="18">
      <c r="P55" s="288"/>
      <c r="Q55" s="288"/>
      <c r="R55" s="288"/>
      <c r="S55" s="288"/>
      <c r="T55" s="288"/>
      <c r="U55" s="288"/>
      <c r="V55" s="288"/>
      <c r="W55" s="288"/>
    </row>
    <row r="56" spans="16:23" ht="18">
      <c r="P56" s="288"/>
      <c r="Q56" s="288"/>
      <c r="R56" s="288"/>
      <c r="S56" s="288"/>
      <c r="T56" s="288"/>
      <c r="U56" s="288"/>
      <c r="V56" s="288"/>
      <c r="W56" s="288"/>
    </row>
    <row r="57" spans="16:23" ht="18">
      <c r="P57" s="288"/>
      <c r="Q57" s="288"/>
      <c r="R57" s="288"/>
      <c r="S57" s="288"/>
      <c r="T57" s="288"/>
      <c r="U57" s="288"/>
      <c r="V57" s="288"/>
      <c r="W57" s="288"/>
    </row>
    <row r="58" spans="16:23" ht="18">
      <c r="P58" s="288"/>
      <c r="Q58" s="288"/>
      <c r="R58" s="288"/>
      <c r="S58" s="288"/>
      <c r="T58" s="288"/>
      <c r="U58" s="288"/>
      <c r="V58" s="288"/>
      <c r="W58" s="288"/>
    </row>
    <row r="59" spans="16:23" ht="18">
      <c r="P59" s="288"/>
      <c r="Q59" s="288"/>
      <c r="R59" s="288"/>
      <c r="S59" s="288"/>
      <c r="T59" s="288"/>
      <c r="U59" s="288"/>
      <c r="V59" s="288"/>
      <c r="W59" s="288"/>
    </row>
  </sheetData>
  <sheetProtection/>
  <mergeCells count="19">
    <mergeCell ref="P47:W52"/>
    <mergeCell ref="P53:W59"/>
    <mergeCell ref="S44:W46"/>
    <mergeCell ref="B3:B4"/>
    <mergeCell ref="C3:C4"/>
    <mergeCell ref="E3:E4"/>
    <mergeCell ref="H3:H4"/>
    <mergeCell ref="D44:G44"/>
    <mergeCell ref="B42:E42"/>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T42:W42 N42 O42:S43 O9:P39 W39" formula="1"/>
    <ignoredError sqref="W5" unlockedFormula="1"/>
    <ignoredError sqref="W6:W38" formula="1"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A1">
      <selection activeCell="D3" sqref="D3:D4"/>
    </sheetView>
  </sheetViews>
  <sheetFormatPr defaultColWidth="39.8515625" defaultRowHeight="12.75"/>
  <cols>
    <col min="1" max="1" width="4.00390625" style="113" bestFit="1" customWidth="1"/>
    <col min="2" max="2" width="38.28125" style="112" customWidth="1"/>
    <col min="3" max="3" width="9.421875" style="110" customWidth="1"/>
    <col min="4" max="4" width="15.28125" style="112" bestFit="1" customWidth="1"/>
    <col min="5" max="5" width="18.140625" style="114" hidden="1" customWidth="1"/>
    <col min="6" max="6" width="6.28125" style="110" hidden="1" customWidth="1"/>
    <col min="7" max="7" width="8.421875" style="110" bestFit="1" customWidth="1"/>
    <col min="8" max="8" width="10.57421875" style="110" customWidth="1"/>
    <col min="9" max="9" width="11.00390625" style="111" hidden="1" customWidth="1"/>
    <col min="10" max="10" width="7.421875" style="112" hidden="1" customWidth="1"/>
    <col min="11" max="11" width="11.00390625" style="111" hidden="1" customWidth="1"/>
    <col min="12" max="12" width="8.00390625" style="112" hidden="1" customWidth="1"/>
    <col min="13" max="13" width="12.140625" style="111" hidden="1" customWidth="1"/>
    <col min="14" max="14" width="9.140625" style="112" hidden="1" customWidth="1"/>
    <col min="15" max="15" width="13.421875" style="115" bestFit="1" customWidth="1"/>
    <col min="16" max="16" width="8.57421875" style="112" bestFit="1" customWidth="1"/>
    <col min="17" max="17" width="10.7109375" style="112" hidden="1" customWidth="1"/>
    <col min="18" max="18" width="7.7109375" style="117" hidden="1" customWidth="1"/>
    <col min="19" max="19" width="12.140625" style="118" hidden="1" customWidth="1"/>
    <col min="20" max="20" width="6.28125" style="112" bestFit="1" customWidth="1"/>
    <col min="21" max="21" width="13.28125" style="111" bestFit="1" customWidth="1"/>
    <col min="22" max="22" width="9.421875" style="119" bestFit="1" customWidth="1"/>
    <col min="23" max="23" width="7.140625" style="117" customWidth="1"/>
    <col min="24" max="24" width="2.140625" style="116" bestFit="1" customWidth="1"/>
    <col min="25" max="27" width="39.8515625" style="112" customWidth="1"/>
    <col min="28" max="28" width="2.00390625" style="112" bestFit="1" customWidth="1"/>
    <col min="29" max="16384" width="39.8515625" style="112" customWidth="1"/>
  </cols>
  <sheetData>
    <row r="1" spans="1:15" s="64" customFormat="1" ht="99" customHeight="1">
      <c r="A1" s="52"/>
      <c r="B1" s="53"/>
      <c r="C1" s="54"/>
      <c r="D1" s="55"/>
      <c r="E1" s="55"/>
      <c r="F1" s="56"/>
      <c r="G1" s="56"/>
      <c r="H1" s="56"/>
      <c r="I1" s="57"/>
      <c r="J1" s="58"/>
      <c r="K1" s="59"/>
      <c r="L1" s="60"/>
      <c r="M1" s="61"/>
      <c r="N1" s="62"/>
      <c r="O1" s="63"/>
    </row>
    <row r="2" spans="1:23" s="65" customFormat="1" ht="27.75" thickBot="1">
      <c r="A2" s="303" t="s">
        <v>12</v>
      </c>
      <c r="B2" s="304"/>
      <c r="C2" s="304"/>
      <c r="D2" s="304"/>
      <c r="E2" s="304"/>
      <c r="F2" s="304"/>
      <c r="G2" s="304"/>
      <c r="H2" s="304"/>
      <c r="I2" s="304"/>
      <c r="J2" s="304"/>
      <c r="K2" s="304"/>
      <c r="L2" s="304"/>
      <c r="M2" s="304"/>
      <c r="N2" s="304"/>
      <c r="O2" s="304"/>
      <c r="P2" s="304"/>
      <c r="Q2" s="304"/>
      <c r="R2" s="304"/>
      <c r="S2" s="304"/>
      <c r="T2" s="304"/>
      <c r="U2" s="304"/>
      <c r="V2" s="304"/>
      <c r="W2" s="304"/>
    </row>
    <row r="3" spans="1:23" s="67" customFormat="1" ht="16.5" customHeight="1">
      <c r="A3" s="66"/>
      <c r="B3" s="305" t="s">
        <v>13</v>
      </c>
      <c r="C3" s="307" t="s">
        <v>18</v>
      </c>
      <c r="D3" s="309" t="s">
        <v>4</v>
      </c>
      <c r="E3" s="309" t="s">
        <v>1</v>
      </c>
      <c r="F3" s="309" t="s">
        <v>19</v>
      </c>
      <c r="G3" s="309" t="s">
        <v>20</v>
      </c>
      <c r="H3" s="309" t="s">
        <v>21</v>
      </c>
      <c r="I3" s="300" t="s">
        <v>5</v>
      </c>
      <c r="J3" s="300"/>
      <c r="K3" s="300" t="s">
        <v>6</v>
      </c>
      <c r="L3" s="300"/>
      <c r="M3" s="300" t="s">
        <v>7</v>
      </c>
      <c r="N3" s="300"/>
      <c r="O3" s="301" t="s">
        <v>22</v>
      </c>
      <c r="P3" s="301"/>
      <c r="Q3" s="301"/>
      <c r="R3" s="301"/>
      <c r="S3" s="300" t="s">
        <v>3</v>
      </c>
      <c r="T3" s="300"/>
      <c r="U3" s="301" t="s">
        <v>14</v>
      </c>
      <c r="V3" s="301"/>
      <c r="W3" s="302"/>
    </row>
    <row r="4" spans="1:23" s="67" customFormat="1" ht="37.5" customHeight="1" thickBot="1">
      <c r="A4" s="68"/>
      <c r="B4" s="306"/>
      <c r="C4" s="308"/>
      <c r="D4" s="310"/>
      <c r="E4" s="310"/>
      <c r="F4" s="311"/>
      <c r="G4" s="311"/>
      <c r="H4" s="311"/>
      <c r="I4" s="69" t="s">
        <v>10</v>
      </c>
      <c r="J4" s="70" t="s">
        <v>9</v>
      </c>
      <c r="K4" s="69" t="s">
        <v>10</v>
      </c>
      <c r="L4" s="70" t="s">
        <v>9</v>
      </c>
      <c r="M4" s="69" t="s">
        <v>10</v>
      </c>
      <c r="N4" s="70" t="s">
        <v>9</v>
      </c>
      <c r="O4" s="71" t="s">
        <v>10</v>
      </c>
      <c r="P4" s="72" t="s">
        <v>9</v>
      </c>
      <c r="Q4" s="72" t="s">
        <v>15</v>
      </c>
      <c r="R4" s="73" t="s">
        <v>16</v>
      </c>
      <c r="S4" s="69" t="s">
        <v>10</v>
      </c>
      <c r="T4" s="74" t="s">
        <v>8</v>
      </c>
      <c r="U4" s="69" t="s">
        <v>10</v>
      </c>
      <c r="V4" s="70" t="s">
        <v>9</v>
      </c>
      <c r="W4" s="75" t="s">
        <v>16</v>
      </c>
    </row>
    <row r="5" spans="1:24" s="76" customFormat="1" ht="15.75" customHeight="1">
      <c r="A5" s="2">
        <v>1</v>
      </c>
      <c r="B5" s="167" t="s">
        <v>49</v>
      </c>
      <c r="C5" s="168">
        <v>40144</v>
      </c>
      <c r="D5" s="221" t="s">
        <v>50</v>
      </c>
      <c r="E5" s="221" t="s">
        <v>37</v>
      </c>
      <c r="F5" s="169">
        <v>258</v>
      </c>
      <c r="G5" s="169">
        <v>258</v>
      </c>
      <c r="H5" s="169">
        <v>3</v>
      </c>
      <c r="I5" s="170">
        <v>183574.25</v>
      </c>
      <c r="J5" s="171">
        <v>20521</v>
      </c>
      <c r="K5" s="170">
        <v>424384</v>
      </c>
      <c r="L5" s="171">
        <v>46659</v>
      </c>
      <c r="M5" s="170">
        <v>460194.75</v>
      </c>
      <c r="N5" s="171">
        <v>49776</v>
      </c>
      <c r="O5" s="222">
        <f aca="true" t="shared" si="0" ref="O5:P8">+I5+K5+M5</f>
        <v>1068153</v>
      </c>
      <c r="P5" s="223">
        <f t="shared" si="0"/>
        <v>116956</v>
      </c>
      <c r="Q5" s="173">
        <f aca="true" t="shared" si="1" ref="Q5:Q24">IF(O5&lt;&gt;0,P5/G5,"")</f>
        <v>453.3178294573643</v>
      </c>
      <c r="R5" s="174">
        <f aca="true" t="shared" si="2" ref="R5:R24">IF(O5&lt;&gt;0,O5/P5,"")</f>
        <v>9.13294743322275</v>
      </c>
      <c r="S5" s="172">
        <v>1595626.5</v>
      </c>
      <c r="T5" s="224">
        <f aca="true" t="shared" si="3" ref="T5:T24">IF(S5&lt;&gt;0,-(S5-O5)/S5,"")</f>
        <v>-0.33057454235060646</v>
      </c>
      <c r="U5" s="170">
        <v>7321523.5</v>
      </c>
      <c r="V5" s="171">
        <v>828930</v>
      </c>
      <c r="W5" s="175">
        <f>U5/V5</f>
        <v>8.8324991253785</v>
      </c>
      <c r="X5" s="166">
        <v>1</v>
      </c>
    </row>
    <row r="6" spans="1:24" s="76" customFormat="1" ht="16.5" customHeight="1">
      <c r="A6" s="2">
        <v>2</v>
      </c>
      <c r="B6" s="225" t="s">
        <v>68</v>
      </c>
      <c r="C6" s="154">
        <v>40158</v>
      </c>
      <c r="D6" s="180" t="s">
        <v>57</v>
      </c>
      <c r="E6" s="180" t="s">
        <v>69</v>
      </c>
      <c r="F6" s="181">
        <v>148</v>
      </c>
      <c r="G6" s="181">
        <v>148</v>
      </c>
      <c r="H6" s="181">
        <v>1</v>
      </c>
      <c r="I6" s="156">
        <v>182881</v>
      </c>
      <c r="J6" s="157">
        <v>20327</v>
      </c>
      <c r="K6" s="156">
        <v>373809</v>
      </c>
      <c r="L6" s="157">
        <v>39859</v>
      </c>
      <c r="M6" s="156">
        <v>435046</v>
      </c>
      <c r="N6" s="157">
        <v>46130</v>
      </c>
      <c r="O6" s="182">
        <f t="shared" si="0"/>
        <v>991736</v>
      </c>
      <c r="P6" s="183">
        <f t="shared" si="0"/>
        <v>106316</v>
      </c>
      <c r="Q6" s="159">
        <f t="shared" si="1"/>
        <v>718.3513513513514</v>
      </c>
      <c r="R6" s="160">
        <f t="shared" si="2"/>
        <v>9.328191429323903</v>
      </c>
      <c r="S6" s="156">
        <v>0</v>
      </c>
      <c r="T6" s="184">
        <f t="shared" si="3"/>
      </c>
      <c r="U6" s="156">
        <v>991736</v>
      </c>
      <c r="V6" s="157">
        <v>106316</v>
      </c>
      <c r="W6" s="226">
        <f>+U6/V6</f>
        <v>9.328191429323903</v>
      </c>
      <c r="X6" s="166">
        <v>1</v>
      </c>
    </row>
    <row r="7" spans="1:24" s="76" customFormat="1" ht="15.75" customHeight="1" thickBot="1">
      <c r="A7" s="45">
        <v>3</v>
      </c>
      <c r="B7" s="257" t="s">
        <v>70</v>
      </c>
      <c r="C7" s="258">
        <v>40158</v>
      </c>
      <c r="D7" s="259" t="s">
        <v>24</v>
      </c>
      <c r="E7" s="260" t="s">
        <v>28</v>
      </c>
      <c r="F7" s="261">
        <v>141</v>
      </c>
      <c r="G7" s="261">
        <v>202</v>
      </c>
      <c r="H7" s="261">
        <v>1</v>
      </c>
      <c r="I7" s="262">
        <v>165450</v>
      </c>
      <c r="J7" s="263">
        <v>17412</v>
      </c>
      <c r="K7" s="262">
        <v>245983</v>
      </c>
      <c r="L7" s="263">
        <v>25693</v>
      </c>
      <c r="M7" s="262">
        <v>248266</v>
      </c>
      <c r="N7" s="263">
        <v>26262</v>
      </c>
      <c r="O7" s="264">
        <f t="shared" si="0"/>
        <v>659699</v>
      </c>
      <c r="P7" s="265">
        <f t="shared" si="0"/>
        <v>69367</v>
      </c>
      <c r="Q7" s="266">
        <f t="shared" si="1"/>
        <v>343.4009900990099</v>
      </c>
      <c r="R7" s="267">
        <f t="shared" si="2"/>
        <v>9.510271454726311</v>
      </c>
      <c r="S7" s="262"/>
      <c r="T7" s="268">
        <f t="shared" si="3"/>
      </c>
      <c r="U7" s="262">
        <v>659699</v>
      </c>
      <c r="V7" s="263">
        <v>69367</v>
      </c>
      <c r="W7" s="269">
        <f>U7/V7</f>
        <v>9.510271454726311</v>
      </c>
      <c r="X7" s="166"/>
    </row>
    <row r="8" spans="1:24" s="76" customFormat="1" ht="15.75" customHeight="1">
      <c r="A8" s="51">
        <v>4</v>
      </c>
      <c r="B8" s="244">
        <v>2012</v>
      </c>
      <c r="C8" s="245">
        <v>40130</v>
      </c>
      <c r="D8" s="246" t="s">
        <v>24</v>
      </c>
      <c r="E8" s="247" t="s">
        <v>71</v>
      </c>
      <c r="F8" s="248">
        <v>178</v>
      </c>
      <c r="G8" s="248">
        <v>177</v>
      </c>
      <c r="H8" s="248">
        <v>5</v>
      </c>
      <c r="I8" s="249">
        <v>92310</v>
      </c>
      <c r="J8" s="250">
        <v>10935</v>
      </c>
      <c r="K8" s="249">
        <v>206570</v>
      </c>
      <c r="L8" s="250">
        <v>23238</v>
      </c>
      <c r="M8" s="249">
        <v>212214</v>
      </c>
      <c r="N8" s="250">
        <v>23863</v>
      </c>
      <c r="O8" s="251">
        <f t="shared" si="0"/>
        <v>511094</v>
      </c>
      <c r="P8" s="252">
        <f t="shared" si="0"/>
        <v>58036</v>
      </c>
      <c r="Q8" s="253">
        <f t="shared" si="1"/>
        <v>327.88700564971754</v>
      </c>
      <c r="R8" s="254">
        <f t="shared" si="2"/>
        <v>8.80649941415673</v>
      </c>
      <c r="S8" s="249">
        <v>940658</v>
      </c>
      <c r="T8" s="255">
        <f t="shared" si="3"/>
        <v>-0.4566633144033219</v>
      </c>
      <c r="U8" s="249">
        <v>12372461</v>
      </c>
      <c r="V8" s="250">
        <v>1368091</v>
      </c>
      <c r="W8" s="256">
        <f>U8/V8</f>
        <v>9.043595053253037</v>
      </c>
      <c r="X8" s="166"/>
    </row>
    <row r="9" spans="1:24" s="76" customFormat="1" ht="15.75" customHeight="1">
      <c r="A9" s="51">
        <v>5</v>
      </c>
      <c r="B9" s="227" t="s">
        <v>34</v>
      </c>
      <c r="C9" s="187">
        <v>40137</v>
      </c>
      <c r="D9" s="188" t="s">
        <v>25</v>
      </c>
      <c r="E9" s="188" t="s">
        <v>28</v>
      </c>
      <c r="F9" s="189">
        <v>147</v>
      </c>
      <c r="G9" s="189">
        <v>149</v>
      </c>
      <c r="H9" s="189">
        <v>4</v>
      </c>
      <c r="I9" s="190">
        <v>93284.5</v>
      </c>
      <c r="J9" s="191">
        <v>10923</v>
      </c>
      <c r="K9" s="190">
        <v>210442.5</v>
      </c>
      <c r="L9" s="191">
        <v>23783</v>
      </c>
      <c r="M9" s="190">
        <v>187245</v>
      </c>
      <c r="N9" s="191">
        <v>20680</v>
      </c>
      <c r="O9" s="192">
        <f>I9+K9+M9</f>
        <v>490972</v>
      </c>
      <c r="P9" s="193">
        <f>J9+L9+N9</f>
        <v>55386</v>
      </c>
      <c r="Q9" s="139">
        <f t="shared" si="1"/>
        <v>371.71812080536915</v>
      </c>
      <c r="R9" s="140">
        <f t="shared" si="2"/>
        <v>8.86455060845701</v>
      </c>
      <c r="S9" s="190">
        <v>927705.25</v>
      </c>
      <c r="T9" s="179">
        <f t="shared" si="3"/>
        <v>-0.4707672506973524</v>
      </c>
      <c r="U9" s="194">
        <v>9615981.25</v>
      </c>
      <c r="V9" s="195">
        <v>1057540</v>
      </c>
      <c r="W9" s="228">
        <f>U9/V9</f>
        <v>9.092782542504303</v>
      </c>
      <c r="X9" s="166"/>
    </row>
    <row r="10" spans="1:24" s="76" customFormat="1" ht="15.75" customHeight="1">
      <c r="A10" s="51">
        <v>6</v>
      </c>
      <c r="B10" s="161" t="s">
        <v>51</v>
      </c>
      <c r="C10" s="148">
        <v>40151</v>
      </c>
      <c r="D10" s="176" t="s">
        <v>50</v>
      </c>
      <c r="E10" s="176" t="s">
        <v>72</v>
      </c>
      <c r="F10" s="153">
        <v>128</v>
      </c>
      <c r="G10" s="153">
        <v>128</v>
      </c>
      <c r="H10" s="153">
        <v>2</v>
      </c>
      <c r="I10" s="137">
        <v>68949</v>
      </c>
      <c r="J10" s="138">
        <v>7524</v>
      </c>
      <c r="K10" s="137">
        <v>132160</v>
      </c>
      <c r="L10" s="138">
        <v>13934</v>
      </c>
      <c r="M10" s="137">
        <v>134671</v>
      </c>
      <c r="N10" s="138">
        <v>14227</v>
      </c>
      <c r="O10" s="177">
        <f>+I10+K10+M10</f>
        <v>335780</v>
      </c>
      <c r="P10" s="178">
        <f>+J10+L10+N10</f>
        <v>35685</v>
      </c>
      <c r="Q10" s="139">
        <f t="shared" si="1"/>
        <v>278.7890625</v>
      </c>
      <c r="R10" s="140">
        <f t="shared" si="2"/>
        <v>9.409555835785344</v>
      </c>
      <c r="S10" s="141">
        <v>576460</v>
      </c>
      <c r="T10" s="179">
        <f t="shared" si="3"/>
        <v>-0.4175137910696319</v>
      </c>
      <c r="U10" s="137">
        <v>1189233</v>
      </c>
      <c r="V10" s="138">
        <v>130930</v>
      </c>
      <c r="W10" s="162">
        <f>U10/V10</f>
        <v>9.082967998166959</v>
      </c>
      <c r="X10" s="166">
        <v>1</v>
      </c>
    </row>
    <row r="11" spans="1:24" s="76" customFormat="1" ht="15.75" customHeight="1">
      <c r="A11" s="51">
        <v>7</v>
      </c>
      <c r="B11" s="229" t="s">
        <v>39</v>
      </c>
      <c r="C11" s="187">
        <v>40144</v>
      </c>
      <c r="D11" s="188" t="s">
        <v>2</v>
      </c>
      <c r="E11" s="188" t="s">
        <v>42</v>
      </c>
      <c r="F11" s="189">
        <v>128</v>
      </c>
      <c r="G11" s="189">
        <v>117</v>
      </c>
      <c r="H11" s="189">
        <v>3</v>
      </c>
      <c r="I11" s="196">
        <v>31228</v>
      </c>
      <c r="J11" s="197">
        <v>3908</v>
      </c>
      <c r="K11" s="196">
        <v>87248</v>
      </c>
      <c r="L11" s="197">
        <v>10434</v>
      </c>
      <c r="M11" s="196">
        <v>104719</v>
      </c>
      <c r="N11" s="197">
        <v>12273</v>
      </c>
      <c r="O11" s="198">
        <f>+M11+K11+I11</f>
        <v>223195</v>
      </c>
      <c r="P11" s="199">
        <f>+N11+L11+J11</f>
        <v>26615</v>
      </c>
      <c r="Q11" s="139">
        <f t="shared" si="1"/>
        <v>227.47863247863248</v>
      </c>
      <c r="R11" s="140">
        <f t="shared" si="2"/>
        <v>8.386060492203644</v>
      </c>
      <c r="S11" s="196">
        <v>387584</v>
      </c>
      <c r="T11" s="179">
        <f t="shared" si="3"/>
        <v>-0.4241377353038309</v>
      </c>
      <c r="U11" s="196">
        <v>2264162</v>
      </c>
      <c r="V11" s="197">
        <v>263286</v>
      </c>
      <c r="W11" s="230">
        <f>+U11/V11</f>
        <v>8.599629300456538</v>
      </c>
      <c r="X11" s="166">
        <v>1</v>
      </c>
    </row>
    <row r="12" spans="1:24" s="76" customFormat="1" ht="15.75" customHeight="1">
      <c r="A12" s="51">
        <v>8</v>
      </c>
      <c r="B12" s="161" t="s">
        <v>53</v>
      </c>
      <c r="C12" s="148">
        <v>40151</v>
      </c>
      <c r="D12" s="186" t="s">
        <v>46</v>
      </c>
      <c r="E12" s="186" t="s">
        <v>52</v>
      </c>
      <c r="F12" s="153">
        <v>140</v>
      </c>
      <c r="G12" s="153">
        <v>140</v>
      </c>
      <c r="H12" s="153">
        <v>2</v>
      </c>
      <c r="I12" s="137">
        <v>36072.25</v>
      </c>
      <c r="J12" s="138">
        <v>4364</v>
      </c>
      <c r="K12" s="137">
        <v>84228.25</v>
      </c>
      <c r="L12" s="138">
        <v>9662</v>
      </c>
      <c r="M12" s="137">
        <v>101772.5</v>
      </c>
      <c r="N12" s="138">
        <v>11382</v>
      </c>
      <c r="O12" s="177">
        <f>I12+K12+M12</f>
        <v>222073</v>
      </c>
      <c r="P12" s="178">
        <f>J12+L12+N12</f>
        <v>25408</v>
      </c>
      <c r="Q12" s="139">
        <f t="shared" si="1"/>
        <v>181.4857142857143</v>
      </c>
      <c r="R12" s="140">
        <f t="shared" si="2"/>
        <v>8.740278652392947</v>
      </c>
      <c r="S12" s="137">
        <v>359548.25</v>
      </c>
      <c r="T12" s="179">
        <f t="shared" si="3"/>
        <v>-0.38235549748886277</v>
      </c>
      <c r="U12" s="141">
        <v>760383</v>
      </c>
      <c r="V12" s="200">
        <v>89648</v>
      </c>
      <c r="W12" s="231">
        <f>IF(U12&lt;&gt;0,U12/V12,"")</f>
        <v>8.481873549883991</v>
      </c>
      <c r="X12" s="166">
        <v>1</v>
      </c>
    </row>
    <row r="13" spans="1:24" s="76" customFormat="1" ht="15.75" customHeight="1">
      <c r="A13" s="51">
        <v>9</v>
      </c>
      <c r="B13" s="227" t="s">
        <v>38</v>
      </c>
      <c r="C13" s="187">
        <v>40137</v>
      </c>
      <c r="D13" s="188" t="s">
        <v>73</v>
      </c>
      <c r="E13" s="188" t="s">
        <v>35</v>
      </c>
      <c r="F13" s="189">
        <v>311</v>
      </c>
      <c r="G13" s="189">
        <v>252</v>
      </c>
      <c r="H13" s="189">
        <v>4</v>
      </c>
      <c r="I13" s="196">
        <v>31272.25</v>
      </c>
      <c r="J13" s="197">
        <v>4267</v>
      </c>
      <c r="K13" s="196">
        <v>60856.5</v>
      </c>
      <c r="L13" s="197">
        <v>7695</v>
      </c>
      <c r="M13" s="196">
        <v>69666.5</v>
      </c>
      <c r="N13" s="197">
        <v>8895</v>
      </c>
      <c r="O13" s="198">
        <f>SUM(I13+K13+M13)</f>
        <v>161795.25</v>
      </c>
      <c r="P13" s="199">
        <f>SUM(J13+L13+N13)</f>
        <v>20857</v>
      </c>
      <c r="Q13" s="139">
        <f t="shared" si="1"/>
        <v>82.76587301587301</v>
      </c>
      <c r="R13" s="140">
        <f t="shared" si="2"/>
        <v>7.757359639449585</v>
      </c>
      <c r="S13" s="196">
        <v>455550.25</v>
      </c>
      <c r="T13" s="179">
        <f t="shared" si="3"/>
        <v>-0.6448355587555928</v>
      </c>
      <c r="U13" s="196">
        <v>6597606.5</v>
      </c>
      <c r="V13" s="197">
        <v>826968</v>
      </c>
      <c r="W13" s="228">
        <f>U13/V13</f>
        <v>7.97806747056718</v>
      </c>
      <c r="X13" s="166">
        <v>1</v>
      </c>
    </row>
    <row r="14" spans="1:24" s="76" customFormat="1" ht="15.75" customHeight="1">
      <c r="A14" s="51">
        <v>10</v>
      </c>
      <c r="B14" s="232" t="s">
        <v>74</v>
      </c>
      <c r="C14" s="201">
        <v>40161</v>
      </c>
      <c r="D14" s="202" t="s">
        <v>2</v>
      </c>
      <c r="E14" s="202" t="s">
        <v>75</v>
      </c>
      <c r="F14" s="203">
        <v>130</v>
      </c>
      <c r="G14" s="203">
        <v>130</v>
      </c>
      <c r="H14" s="203">
        <v>1</v>
      </c>
      <c r="I14" s="204">
        <v>16471</v>
      </c>
      <c r="J14" s="205">
        <v>1600</v>
      </c>
      <c r="K14" s="204">
        <v>28306</v>
      </c>
      <c r="L14" s="205">
        <v>2980</v>
      </c>
      <c r="M14" s="204">
        <v>33916</v>
      </c>
      <c r="N14" s="205">
        <v>3586</v>
      </c>
      <c r="O14" s="206">
        <f>+M14+K14+I14</f>
        <v>78693</v>
      </c>
      <c r="P14" s="207">
        <f>+N14+L14+J14</f>
        <v>8166</v>
      </c>
      <c r="Q14" s="159">
        <f t="shared" si="1"/>
        <v>62.815384615384616</v>
      </c>
      <c r="R14" s="160">
        <f t="shared" si="2"/>
        <v>9.636664217487143</v>
      </c>
      <c r="S14" s="204">
        <v>0</v>
      </c>
      <c r="T14" s="184">
        <f t="shared" si="3"/>
      </c>
      <c r="U14" s="204">
        <v>78693</v>
      </c>
      <c r="V14" s="205">
        <v>8166</v>
      </c>
      <c r="W14" s="233">
        <f>+U14/V14</f>
        <v>9.636664217487143</v>
      </c>
      <c r="X14" s="166">
        <v>1</v>
      </c>
    </row>
    <row r="15" spans="1:25" s="78" customFormat="1" ht="15.75" customHeight="1">
      <c r="A15" s="51">
        <v>11</v>
      </c>
      <c r="B15" s="161" t="s">
        <v>76</v>
      </c>
      <c r="C15" s="148">
        <v>40137</v>
      </c>
      <c r="D15" s="176" t="s">
        <v>24</v>
      </c>
      <c r="E15" s="186" t="s">
        <v>71</v>
      </c>
      <c r="F15" s="153">
        <v>20</v>
      </c>
      <c r="G15" s="153">
        <v>23</v>
      </c>
      <c r="H15" s="153">
        <v>4</v>
      </c>
      <c r="I15" s="137">
        <v>4630</v>
      </c>
      <c r="J15" s="138">
        <v>375</v>
      </c>
      <c r="K15" s="137">
        <v>30018</v>
      </c>
      <c r="L15" s="138">
        <v>2344</v>
      </c>
      <c r="M15" s="137">
        <v>35877</v>
      </c>
      <c r="N15" s="138">
        <v>2821</v>
      </c>
      <c r="O15" s="177">
        <f>+I15+K15+M15</f>
        <v>70525</v>
      </c>
      <c r="P15" s="178">
        <f>+J15+L15+N15</f>
        <v>5540</v>
      </c>
      <c r="Q15" s="139">
        <f t="shared" si="1"/>
        <v>240.8695652173913</v>
      </c>
      <c r="R15" s="140">
        <f t="shared" si="2"/>
        <v>12.73014440433213</v>
      </c>
      <c r="S15" s="137">
        <v>155126</v>
      </c>
      <c r="T15" s="179">
        <f t="shared" si="3"/>
        <v>-0.5453695705426557</v>
      </c>
      <c r="U15" s="137">
        <v>964927</v>
      </c>
      <c r="V15" s="138">
        <v>78295</v>
      </c>
      <c r="W15" s="162">
        <f>U15/V15</f>
        <v>12.32424803627307</v>
      </c>
      <c r="X15" s="166"/>
      <c r="Y15" s="77"/>
    </row>
    <row r="16" spans="1:24" s="64" customFormat="1" ht="15.75" customHeight="1">
      <c r="A16" s="51">
        <v>12</v>
      </c>
      <c r="B16" s="161" t="s">
        <v>43</v>
      </c>
      <c r="C16" s="148">
        <v>40102</v>
      </c>
      <c r="D16" s="186" t="s">
        <v>46</v>
      </c>
      <c r="E16" s="186" t="s">
        <v>47</v>
      </c>
      <c r="F16" s="153">
        <v>319</v>
      </c>
      <c r="G16" s="153">
        <v>46</v>
      </c>
      <c r="H16" s="153">
        <v>9</v>
      </c>
      <c r="I16" s="137">
        <v>7705</v>
      </c>
      <c r="J16" s="138">
        <v>1123</v>
      </c>
      <c r="K16" s="137">
        <v>18299</v>
      </c>
      <c r="L16" s="138">
        <v>2537</v>
      </c>
      <c r="M16" s="137">
        <v>20513</v>
      </c>
      <c r="N16" s="138">
        <v>2760</v>
      </c>
      <c r="O16" s="177">
        <f>I16+K16+M16</f>
        <v>46517</v>
      </c>
      <c r="P16" s="178">
        <f>J16+L16+N16</f>
        <v>6420</v>
      </c>
      <c r="Q16" s="139">
        <f t="shared" si="1"/>
        <v>139.56521739130434</v>
      </c>
      <c r="R16" s="140">
        <f t="shared" si="2"/>
        <v>7.245638629283489</v>
      </c>
      <c r="S16" s="137">
        <v>106859.75</v>
      </c>
      <c r="T16" s="179">
        <f t="shared" si="3"/>
        <v>-0.5646911021221741</v>
      </c>
      <c r="U16" s="141">
        <v>19651395</v>
      </c>
      <c r="V16" s="200">
        <v>2408729</v>
      </c>
      <c r="W16" s="231">
        <f>IF(U16&lt;&gt;0,U16/V16,"")</f>
        <v>8.158408438641292</v>
      </c>
      <c r="X16" s="166">
        <v>1</v>
      </c>
    </row>
    <row r="17" spans="1:24" s="64" customFormat="1" ht="15.75" customHeight="1">
      <c r="A17" s="51">
        <v>13</v>
      </c>
      <c r="B17" s="234" t="s">
        <v>77</v>
      </c>
      <c r="C17" s="201">
        <v>40158</v>
      </c>
      <c r="D17" s="208" t="s">
        <v>78</v>
      </c>
      <c r="E17" s="208" t="s">
        <v>78</v>
      </c>
      <c r="F17" s="209">
        <v>10</v>
      </c>
      <c r="G17" s="209">
        <v>10</v>
      </c>
      <c r="H17" s="209">
        <v>1</v>
      </c>
      <c r="I17" s="204">
        <v>7461</v>
      </c>
      <c r="J17" s="205">
        <v>613</v>
      </c>
      <c r="K17" s="204">
        <v>17416</v>
      </c>
      <c r="L17" s="205">
        <v>1370</v>
      </c>
      <c r="M17" s="204">
        <v>16959</v>
      </c>
      <c r="N17" s="205">
        <v>1317</v>
      </c>
      <c r="O17" s="206">
        <f>SUM(I17+K17+M17)</f>
        <v>41836</v>
      </c>
      <c r="P17" s="207">
        <f>SUM(J17+L17+N17)</f>
        <v>3300</v>
      </c>
      <c r="Q17" s="159">
        <f t="shared" si="1"/>
        <v>330</v>
      </c>
      <c r="R17" s="160">
        <f t="shared" si="2"/>
        <v>12.677575757575758</v>
      </c>
      <c r="S17" s="204">
        <v>5927</v>
      </c>
      <c r="T17" s="184">
        <f t="shared" si="3"/>
        <v>6.058545638603003</v>
      </c>
      <c r="U17" s="204">
        <v>158210.5</v>
      </c>
      <c r="V17" s="205">
        <v>18983</v>
      </c>
      <c r="W17" s="235">
        <f>U17/V17</f>
        <v>8.334325449086025</v>
      </c>
      <c r="X17" s="166"/>
    </row>
    <row r="18" spans="1:24" s="64" customFormat="1" ht="15.75" customHeight="1">
      <c r="A18" s="51">
        <v>14</v>
      </c>
      <c r="B18" s="227" t="s">
        <v>54</v>
      </c>
      <c r="C18" s="187">
        <v>40151</v>
      </c>
      <c r="D18" s="188" t="s">
        <v>25</v>
      </c>
      <c r="E18" s="188" t="s">
        <v>79</v>
      </c>
      <c r="F18" s="189">
        <v>8</v>
      </c>
      <c r="G18" s="189">
        <v>8</v>
      </c>
      <c r="H18" s="189">
        <v>2</v>
      </c>
      <c r="I18" s="190">
        <v>4666.25</v>
      </c>
      <c r="J18" s="191">
        <v>336</v>
      </c>
      <c r="K18" s="190">
        <v>8318.5</v>
      </c>
      <c r="L18" s="191">
        <v>579</v>
      </c>
      <c r="M18" s="190">
        <v>8876</v>
      </c>
      <c r="N18" s="191">
        <v>633</v>
      </c>
      <c r="O18" s="192">
        <f>I18+K18+M18</f>
        <v>21860.75</v>
      </c>
      <c r="P18" s="193">
        <f>J18+L18+N18</f>
        <v>1548</v>
      </c>
      <c r="Q18" s="139">
        <f t="shared" si="1"/>
        <v>193.5</v>
      </c>
      <c r="R18" s="140">
        <f t="shared" si="2"/>
        <v>14.121931524547804</v>
      </c>
      <c r="S18" s="190">
        <v>49409.5</v>
      </c>
      <c r="T18" s="179">
        <f t="shared" si="3"/>
        <v>-0.5575597810137727</v>
      </c>
      <c r="U18" s="210">
        <v>91056.25</v>
      </c>
      <c r="V18" s="211">
        <v>6718</v>
      </c>
      <c r="W18" s="228">
        <f>U18/V18</f>
        <v>13.55407115212861</v>
      </c>
      <c r="X18" s="166"/>
    </row>
    <row r="19" spans="1:25" s="64" customFormat="1" ht="15.75" customHeight="1">
      <c r="A19" s="51">
        <v>15</v>
      </c>
      <c r="B19" s="163" t="s">
        <v>80</v>
      </c>
      <c r="C19" s="154">
        <v>40158</v>
      </c>
      <c r="D19" s="185" t="s">
        <v>46</v>
      </c>
      <c r="E19" s="185" t="s">
        <v>48</v>
      </c>
      <c r="F19" s="155">
        <v>6</v>
      </c>
      <c r="G19" s="155">
        <v>6</v>
      </c>
      <c r="H19" s="155">
        <v>1</v>
      </c>
      <c r="I19" s="156">
        <v>3101.5</v>
      </c>
      <c r="J19" s="157">
        <v>210</v>
      </c>
      <c r="K19" s="156">
        <v>6601.5</v>
      </c>
      <c r="L19" s="157">
        <v>443</v>
      </c>
      <c r="M19" s="156">
        <v>7273.5</v>
      </c>
      <c r="N19" s="157">
        <v>491</v>
      </c>
      <c r="O19" s="182">
        <f>I19+K19+M19</f>
        <v>16976.5</v>
      </c>
      <c r="P19" s="183">
        <f>J19+L19+N19</f>
        <v>1144</v>
      </c>
      <c r="Q19" s="159">
        <f t="shared" si="1"/>
        <v>190.66666666666666</v>
      </c>
      <c r="R19" s="160">
        <f t="shared" si="2"/>
        <v>14.839597902097902</v>
      </c>
      <c r="S19" s="156"/>
      <c r="T19" s="184">
        <f t="shared" si="3"/>
      </c>
      <c r="U19" s="158">
        <v>34672.5</v>
      </c>
      <c r="V19" s="212">
        <v>3040</v>
      </c>
      <c r="W19" s="226">
        <f>IF(U19&lt;&gt;0,U19/V19,"")</f>
        <v>11.405427631578947</v>
      </c>
      <c r="X19" s="166"/>
      <c r="Y19" s="77"/>
    </row>
    <row r="20" spans="1:25" s="64" customFormat="1" ht="15.75" customHeight="1">
      <c r="A20" s="51">
        <v>16</v>
      </c>
      <c r="B20" s="229" t="s">
        <v>36</v>
      </c>
      <c r="C20" s="187">
        <v>40137</v>
      </c>
      <c r="D20" s="188" t="s">
        <v>2</v>
      </c>
      <c r="E20" s="188" t="s">
        <v>26</v>
      </c>
      <c r="F20" s="189">
        <v>24</v>
      </c>
      <c r="G20" s="189">
        <v>8</v>
      </c>
      <c r="H20" s="189">
        <v>4</v>
      </c>
      <c r="I20" s="196">
        <v>2463</v>
      </c>
      <c r="J20" s="197">
        <v>181</v>
      </c>
      <c r="K20" s="196">
        <v>6390</v>
      </c>
      <c r="L20" s="197">
        <v>476</v>
      </c>
      <c r="M20" s="196">
        <v>7344</v>
      </c>
      <c r="N20" s="197">
        <v>545</v>
      </c>
      <c r="O20" s="198">
        <f>+M20+K20+I20</f>
        <v>16197</v>
      </c>
      <c r="P20" s="199">
        <f>+N20+L20+J20</f>
        <v>1202</v>
      </c>
      <c r="Q20" s="139">
        <f t="shared" si="1"/>
        <v>150.25</v>
      </c>
      <c r="R20" s="140">
        <f t="shared" si="2"/>
        <v>13.47504159733777</v>
      </c>
      <c r="S20" s="196">
        <v>47184</v>
      </c>
      <c r="T20" s="179">
        <f t="shared" si="3"/>
        <v>-0.6567268565615463</v>
      </c>
      <c r="U20" s="196">
        <v>444662</v>
      </c>
      <c r="V20" s="197">
        <v>40678</v>
      </c>
      <c r="W20" s="230">
        <f>+U20/V20</f>
        <v>10.931265057279118</v>
      </c>
      <c r="X20" s="166"/>
      <c r="Y20" s="77"/>
    </row>
    <row r="21" spans="1:25" s="64" customFormat="1" ht="15.75" customHeight="1">
      <c r="A21" s="51">
        <v>17</v>
      </c>
      <c r="B21" s="227" t="s">
        <v>81</v>
      </c>
      <c r="C21" s="187">
        <v>40123</v>
      </c>
      <c r="D21" s="188" t="s">
        <v>25</v>
      </c>
      <c r="E21" s="188" t="s">
        <v>31</v>
      </c>
      <c r="F21" s="189">
        <v>144</v>
      </c>
      <c r="G21" s="189">
        <v>20</v>
      </c>
      <c r="H21" s="189">
        <v>6</v>
      </c>
      <c r="I21" s="190">
        <v>2326.5</v>
      </c>
      <c r="J21" s="191">
        <v>406</v>
      </c>
      <c r="K21" s="190">
        <v>5925.5</v>
      </c>
      <c r="L21" s="191">
        <v>1023</v>
      </c>
      <c r="M21" s="190">
        <v>5660</v>
      </c>
      <c r="N21" s="191">
        <v>891</v>
      </c>
      <c r="O21" s="192">
        <f>I21+K21+M21</f>
        <v>13912</v>
      </c>
      <c r="P21" s="193">
        <f>J21+L21+N21</f>
        <v>2320</v>
      </c>
      <c r="Q21" s="139">
        <f t="shared" si="1"/>
        <v>116</v>
      </c>
      <c r="R21" s="140">
        <f t="shared" si="2"/>
        <v>5.996551724137931</v>
      </c>
      <c r="S21" s="190">
        <v>19413.5</v>
      </c>
      <c r="T21" s="179">
        <f t="shared" si="3"/>
        <v>-0.2833852731346743</v>
      </c>
      <c r="U21" s="194">
        <v>1844464.5</v>
      </c>
      <c r="V21" s="195">
        <v>218461</v>
      </c>
      <c r="W21" s="228">
        <f>U21/V21</f>
        <v>8.44299211300873</v>
      </c>
      <c r="X21" s="166">
        <v>1</v>
      </c>
      <c r="Y21" s="77"/>
    </row>
    <row r="22" spans="1:25" s="64" customFormat="1" ht="15.75" customHeight="1">
      <c r="A22" s="51">
        <v>18</v>
      </c>
      <c r="B22" s="227" t="s">
        <v>30</v>
      </c>
      <c r="C22" s="187">
        <v>40116</v>
      </c>
      <c r="D22" s="188" t="s">
        <v>73</v>
      </c>
      <c r="E22" s="188" t="s">
        <v>82</v>
      </c>
      <c r="F22" s="189">
        <v>252</v>
      </c>
      <c r="G22" s="189">
        <v>5</v>
      </c>
      <c r="H22" s="189">
        <v>7</v>
      </c>
      <c r="I22" s="196">
        <v>1654</v>
      </c>
      <c r="J22" s="197">
        <v>240</v>
      </c>
      <c r="K22" s="196">
        <v>2502</v>
      </c>
      <c r="L22" s="197">
        <v>360</v>
      </c>
      <c r="M22" s="196">
        <v>3172</v>
      </c>
      <c r="N22" s="197">
        <v>460</v>
      </c>
      <c r="O22" s="198">
        <f>I22+K22+M22</f>
        <v>7328</v>
      </c>
      <c r="P22" s="199">
        <f>SUM(J22+L22+N22)</f>
        <v>1060</v>
      </c>
      <c r="Q22" s="139">
        <f t="shared" si="1"/>
        <v>212</v>
      </c>
      <c r="R22" s="140">
        <f t="shared" si="2"/>
        <v>6.913207547169812</v>
      </c>
      <c r="S22" s="196">
        <v>7939</v>
      </c>
      <c r="T22" s="179">
        <f t="shared" si="3"/>
        <v>-0.07696183398412898</v>
      </c>
      <c r="U22" s="194">
        <v>3638148.75</v>
      </c>
      <c r="V22" s="200">
        <v>454525</v>
      </c>
      <c r="W22" s="228">
        <f>U22/V22</f>
        <v>8.004287442934933</v>
      </c>
      <c r="X22" s="166">
        <v>1</v>
      </c>
      <c r="Y22" s="77"/>
    </row>
    <row r="23" spans="1:25" s="64" customFormat="1" ht="15.75" customHeight="1">
      <c r="A23" s="51">
        <v>19</v>
      </c>
      <c r="B23" s="229" t="s">
        <v>27</v>
      </c>
      <c r="C23" s="187">
        <v>40102</v>
      </c>
      <c r="D23" s="188" t="s">
        <v>2</v>
      </c>
      <c r="E23" s="188" t="s">
        <v>26</v>
      </c>
      <c r="F23" s="189">
        <v>99</v>
      </c>
      <c r="G23" s="189">
        <v>21</v>
      </c>
      <c r="H23" s="189">
        <v>9</v>
      </c>
      <c r="I23" s="196">
        <v>1360</v>
      </c>
      <c r="J23" s="197">
        <v>241</v>
      </c>
      <c r="K23" s="196">
        <v>2470</v>
      </c>
      <c r="L23" s="197">
        <v>345</v>
      </c>
      <c r="M23" s="196">
        <v>3072</v>
      </c>
      <c r="N23" s="197">
        <v>427</v>
      </c>
      <c r="O23" s="198">
        <f>+M23+K23+I23</f>
        <v>6902</v>
      </c>
      <c r="P23" s="199">
        <f>+N23+L23+J23</f>
        <v>1013</v>
      </c>
      <c r="Q23" s="139">
        <f t="shared" si="1"/>
        <v>48.23809523809524</v>
      </c>
      <c r="R23" s="140">
        <f t="shared" si="2"/>
        <v>6.813425468904245</v>
      </c>
      <c r="S23" s="196">
        <v>10017</v>
      </c>
      <c r="T23" s="179">
        <f t="shared" si="3"/>
        <v>-0.3109713487071978</v>
      </c>
      <c r="U23" s="196">
        <v>2550485</v>
      </c>
      <c r="V23" s="197">
        <v>267259</v>
      </c>
      <c r="W23" s="230">
        <f>+U23/V23</f>
        <v>9.543121092273786</v>
      </c>
      <c r="X23" s="166"/>
      <c r="Y23" s="77"/>
    </row>
    <row r="24" spans="1:25" s="64" customFormat="1" ht="15.75" customHeight="1">
      <c r="A24" s="51">
        <v>20</v>
      </c>
      <c r="B24" s="227" t="s">
        <v>83</v>
      </c>
      <c r="C24" s="187">
        <v>40109</v>
      </c>
      <c r="D24" s="188" t="s">
        <v>25</v>
      </c>
      <c r="E24" s="188" t="s">
        <v>29</v>
      </c>
      <c r="F24" s="189">
        <v>25</v>
      </c>
      <c r="G24" s="189">
        <v>10</v>
      </c>
      <c r="H24" s="189">
        <v>8</v>
      </c>
      <c r="I24" s="190">
        <v>1340</v>
      </c>
      <c r="J24" s="191">
        <v>228</v>
      </c>
      <c r="K24" s="190">
        <v>1305.5</v>
      </c>
      <c r="L24" s="191">
        <v>203</v>
      </c>
      <c r="M24" s="190">
        <v>1355.5</v>
      </c>
      <c r="N24" s="191">
        <v>230</v>
      </c>
      <c r="O24" s="192">
        <f>I24+K24+M24</f>
        <v>4001</v>
      </c>
      <c r="P24" s="193">
        <f>J24+L24+N24</f>
        <v>661</v>
      </c>
      <c r="Q24" s="139">
        <f t="shared" si="1"/>
        <v>66.1</v>
      </c>
      <c r="R24" s="140">
        <f t="shared" si="2"/>
        <v>6.052950075642965</v>
      </c>
      <c r="S24" s="190">
        <v>10777</v>
      </c>
      <c r="T24" s="179">
        <f t="shared" si="3"/>
        <v>-0.6287464043796975</v>
      </c>
      <c r="U24" s="194">
        <v>537999.5</v>
      </c>
      <c r="V24" s="195">
        <v>77911</v>
      </c>
      <c r="W24" s="228">
        <f>U24/V24</f>
        <v>6.9053086213756725</v>
      </c>
      <c r="X24" s="166">
        <v>1</v>
      </c>
      <c r="Y24" s="77"/>
    </row>
    <row r="25" spans="1:28" s="85" customFormat="1" ht="15">
      <c r="A25" s="1"/>
      <c r="B25" s="294"/>
      <c r="C25" s="295"/>
      <c r="D25" s="296"/>
      <c r="E25" s="297"/>
      <c r="F25" s="79"/>
      <c r="G25" s="79"/>
      <c r="H25" s="80"/>
      <c r="I25" s="81"/>
      <c r="J25" s="82"/>
      <c r="K25" s="81"/>
      <c r="L25" s="82"/>
      <c r="M25" s="81"/>
      <c r="N25" s="82"/>
      <c r="O25" s="81"/>
      <c r="P25" s="82"/>
      <c r="Q25" s="82" t="e">
        <f>O25/G25</f>
        <v>#DIV/0!</v>
      </c>
      <c r="R25" s="83" t="e">
        <f>O25/P25</f>
        <v>#DIV/0!</v>
      </c>
      <c r="S25" s="81"/>
      <c r="T25" s="84"/>
      <c r="U25" s="81"/>
      <c r="V25" s="82"/>
      <c r="W25" s="83"/>
      <c r="AB25" s="85" t="s">
        <v>17</v>
      </c>
    </row>
    <row r="26" spans="1:24" s="87" customFormat="1" ht="18">
      <c r="A26" s="86"/>
      <c r="G26" s="88"/>
      <c r="H26" s="89"/>
      <c r="I26" s="90"/>
      <c r="J26" s="91"/>
      <c r="K26" s="90"/>
      <c r="L26" s="91"/>
      <c r="M26" s="90"/>
      <c r="N26" s="91"/>
      <c r="O26" s="90"/>
      <c r="P26" s="91"/>
      <c r="Q26" s="92"/>
      <c r="R26" s="93"/>
      <c r="S26" s="94"/>
      <c r="T26" s="95"/>
      <c r="U26" s="94"/>
      <c r="V26" s="96"/>
      <c r="W26" s="93"/>
      <c r="X26" s="97"/>
    </row>
    <row r="27" spans="1:24" s="104" customFormat="1" ht="18" customHeight="1">
      <c r="A27" s="98"/>
      <c r="B27" s="78"/>
      <c r="C27" s="99"/>
      <c r="D27" s="298"/>
      <c r="E27" s="298"/>
      <c r="F27" s="298"/>
      <c r="G27" s="298"/>
      <c r="H27" s="102"/>
      <c r="I27" s="103"/>
      <c r="K27" s="103"/>
      <c r="M27" s="103"/>
      <c r="O27" s="105"/>
      <c r="R27" s="106"/>
      <c r="S27" s="299" t="s">
        <v>0</v>
      </c>
      <c r="T27" s="299"/>
      <c r="U27" s="299"/>
      <c r="V27" s="299"/>
      <c r="W27" s="299"/>
      <c r="X27" s="107"/>
    </row>
    <row r="28" spans="1:24" s="104" customFormat="1" ht="18">
      <c r="A28" s="98"/>
      <c r="B28" s="78"/>
      <c r="C28" s="99"/>
      <c r="D28" s="100"/>
      <c r="E28" s="101"/>
      <c r="F28" s="101"/>
      <c r="G28" s="108"/>
      <c r="H28" s="102"/>
      <c r="M28" s="103"/>
      <c r="O28" s="105"/>
      <c r="R28" s="106"/>
      <c r="S28" s="299"/>
      <c r="T28" s="299"/>
      <c r="U28" s="299"/>
      <c r="V28" s="299"/>
      <c r="W28" s="299"/>
      <c r="X28" s="107"/>
    </row>
    <row r="29" spans="1:24" s="104" customFormat="1" ht="18">
      <c r="A29" s="98"/>
      <c r="G29" s="102"/>
      <c r="H29" s="102"/>
      <c r="M29" s="103"/>
      <c r="O29" s="105"/>
      <c r="R29" s="106"/>
      <c r="S29" s="299"/>
      <c r="T29" s="299"/>
      <c r="U29" s="299"/>
      <c r="V29" s="299"/>
      <c r="W29" s="299"/>
      <c r="X29" s="107"/>
    </row>
    <row r="30" spans="1:24" s="104" customFormat="1" ht="30" customHeight="1">
      <c r="A30" s="98"/>
      <c r="C30" s="102"/>
      <c r="E30" s="109"/>
      <c r="F30" s="102"/>
      <c r="G30" s="102"/>
      <c r="H30" s="102"/>
      <c r="I30" s="103"/>
      <c r="K30" s="103"/>
      <c r="M30" s="103"/>
      <c r="O30" s="105"/>
      <c r="P30" s="291" t="s">
        <v>23</v>
      </c>
      <c r="Q30" s="291"/>
      <c r="R30" s="291"/>
      <c r="S30" s="291"/>
      <c r="T30" s="291"/>
      <c r="U30" s="291"/>
      <c r="V30" s="291"/>
      <c r="W30" s="291"/>
      <c r="X30" s="107"/>
    </row>
    <row r="31" spans="1:24" s="104" customFormat="1" ht="30" customHeight="1">
      <c r="A31" s="98"/>
      <c r="C31" s="102"/>
      <c r="E31" s="109"/>
      <c r="F31" s="102"/>
      <c r="G31" s="102"/>
      <c r="H31" s="102"/>
      <c r="I31" s="103"/>
      <c r="K31" s="103"/>
      <c r="M31" s="103"/>
      <c r="O31" s="105"/>
      <c r="P31" s="291"/>
      <c r="Q31" s="291"/>
      <c r="R31" s="291"/>
      <c r="S31" s="291"/>
      <c r="T31" s="291"/>
      <c r="U31" s="291"/>
      <c r="V31" s="291"/>
      <c r="W31" s="291"/>
      <c r="X31" s="107"/>
    </row>
    <row r="32" spans="1:24" s="104" customFormat="1" ht="30" customHeight="1">
      <c r="A32" s="98"/>
      <c r="C32" s="102"/>
      <c r="E32" s="109"/>
      <c r="F32" s="102"/>
      <c r="G32" s="102"/>
      <c r="H32" s="102"/>
      <c r="I32" s="103"/>
      <c r="K32" s="103"/>
      <c r="M32" s="103"/>
      <c r="O32" s="105"/>
      <c r="P32" s="291"/>
      <c r="Q32" s="291"/>
      <c r="R32" s="291"/>
      <c r="S32" s="291"/>
      <c r="T32" s="291"/>
      <c r="U32" s="291"/>
      <c r="V32" s="291"/>
      <c r="W32" s="291"/>
      <c r="X32" s="107"/>
    </row>
    <row r="33" spans="1:24" s="104" customFormat="1" ht="30" customHeight="1">
      <c r="A33" s="98"/>
      <c r="C33" s="102"/>
      <c r="E33" s="109"/>
      <c r="F33" s="102"/>
      <c r="G33" s="102"/>
      <c r="H33" s="102"/>
      <c r="I33" s="103"/>
      <c r="K33" s="103"/>
      <c r="M33" s="103"/>
      <c r="O33" s="105"/>
      <c r="P33" s="291"/>
      <c r="Q33" s="291"/>
      <c r="R33" s="291"/>
      <c r="S33" s="291"/>
      <c r="T33" s="291"/>
      <c r="U33" s="291"/>
      <c r="V33" s="291"/>
      <c r="W33" s="291"/>
      <c r="X33" s="107"/>
    </row>
    <row r="34" spans="1:24" s="104" customFormat="1" ht="30" customHeight="1">
      <c r="A34" s="98"/>
      <c r="C34" s="102"/>
      <c r="E34" s="109"/>
      <c r="F34" s="102"/>
      <c r="G34" s="102"/>
      <c r="H34" s="102"/>
      <c r="I34" s="103"/>
      <c r="K34" s="103"/>
      <c r="M34" s="103"/>
      <c r="O34" s="105"/>
      <c r="P34" s="291"/>
      <c r="Q34" s="291"/>
      <c r="R34" s="291"/>
      <c r="S34" s="291"/>
      <c r="T34" s="291"/>
      <c r="U34" s="291"/>
      <c r="V34" s="291"/>
      <c r="W34" s="291"/>
      <c r="X34" s="107"/>
    </row>
    <row r="35" spans="1:24" s="104" customFormat="1" ht="45" customHeight="1">
      <c r="A35" s="98"/>
      <c r="C35" s="102"/>
      <c r="E35" s="109"/>
      <c r="F35" s="102"/>
      <c r="G35" s="110"/>
      <c r="H35" s="110"/>
      <c r="I35" s="111"/>
      <c r="J35" s="112"/>
      <c r="K35" s="111"/>
      <c r="L35" s="112"/>
      <c r="M35" s="111"/>
      <c r="N35" s="112"/>
      <c r="O35" s="105"/>
      <c r="P35" s="291"/>
      <c r="Q35" s="291"/>
      <c r="R35" s="291"/>
      <c r="S35" s="291"/>
      <c r="T35" s="291"/>
      <c r="U35" s="291"/>
      <c r="V35" s="291"/>
      <c r="W35" s="291"/>
      <c r="X35" s="107"/>
    </row>
    <row r="36" spans="1:24" s="104" customFormat="1" ht="33" customHeight="1">
      <c r="A36" s="98"/>
      <c r="C36" s="102"/>
      <c r="E36" s="109"/>
      <c r="F36" s="102"/>
      <c r="G36" s="110"/>
      <c r="H36" s="110"/>
      <c r="I36" s="111"/>
      <c r="J36" s="112"/>
      <c r="K36" s="111"/>
      <c r="L36" s="112"/>
      <c r="M36" s="111"/>
      <c r="N36" s="112"/>
      <c r="O36" s="105"/>
      <c r="P36" s="292" t="s">
        <v>11</v>
      </c>
      <c r="Q36" s="293"/>
      <c r="R36" s="293"/>
      <c r="S36" s="293"/>
      <c r="T36" s="293"/>
      <c r="U36" s="293"/>
      <c r="V36" s="293"/>
      <c r="W36" s="293"/>
      <c r="X36" s="107"/>
    </row>
    <row r="37" spans="1:24" s="104" customFormat="1" ht="33" customHeight="1">
      <c r="A37" s="98"/>
      <c r="C37" s="102"/>
      <c r="E37" s="109"/>
      <c r="F37" s="102"/>
      <c r="G37" s="110"/>
      <c r="H37" s="110"/>
      <c r="I37" s="111"/>
      <c r="J37" s="112"/>
      <c r="K37" s="111"/>
      <c r="L37" s="112"/>
      <c r="M37" s="111"/>
      <c r="N37" s="112"/>
      <c r="O37" s="105"/>
      <c r="P37" s="293"/>
      <c r="Q37" s="293"/>
      <c r="R37" s="293"/>
      <c r="S37" s="293"/>
      <c r="T37" s="293"/>
      <c r="U37" s="293"/>
      <c r="V37" s="293"/>
      <c r="W37" s="293"/>
      <c r="X37" s="107"/>
    </row>
    <row r="38" spans="1:24" s="104" customFormat="1" ht="33" customHeight="1">
      <c r="A38" s="98"/>
      <c r="C38" s="102"/>
      <c r="E38" s="109"/>
      <c r="F38" s="102"/>
      <c r="G38" s="110"/>
      <c r="H38" s="110"/>
      <c r="I38" s="111"/>
      <c r="J38" s="112"/>
      <c r="K38" s="111"/>
      <c r="L38" s="112"/>
      <c r="M38" s="111"/>
      <c r="N38" s="112"/>
      <c r="O38" s="105"/>
      <c r="P38" s="293"/>
      <c r="Q38" s="293"/>
      <c r="R38" s="293"/>
      <c r="S38" s="293"/>
      <c r="T38" s="293"/>
      <c r="U38" s="293"/>
      <c r="V38" s="293"/>
      <c r="W38" s="293"/>
      <c r="X38" s="107"/>
    </row>
    <row r="39" spans="1:24" s="104" customFormat="1" ht="33" customHeight="1">
      <c r="A39" s="98"/>
      <c r="C39" s="102"/>
      <c r="E39" s="109"/>
      <c r="F39" s="102"/>
      <c r="G39" s="110"/>
      <c r="H39" s="110"/>
      <c r="I39" s="111"/>
      <c r="J39" s="112"/>
      <c r="K39" s="111"/>
      <c r="L39" s="112"/>
      <c r="M39" s="111"/>
      <c r="N39" s="112"/>
      <c r="O39" s="105"/>
      <c r="P39" s="293"/>
      <c r="Q39" s="293"/>
      <c r="R39" s="293"/>
      <c r="S39" s="293"/>
      <c r="T39" s="293"/>
      <c r="U39" s="293"/>
      <c r="V39" s="293"/>
      <c r="W39" s="293"/>
      <c r="X39" s="107"/>
    </row>
    <row r="40" spans="1:24" s="104" customFormat="1" ht="33" customHeight="1">
      <c r="A40" s="98"/>
      <c r="C40" s="102"/>
      <c r="E40" s="109"/>
      <c r="F40" s="102"/>
      <c r="G40" s="110"/>
      <c r="H40" s="110"/>
      <c r="I40" s="111"/>
      <c r="J40" s="112"/>
      <c r="K40" s="111"/>
      <c r="L40" s="112"/>
      <c r="M40" s="111"/>
      <c r="N40" s="112"/>
      <c r="O40" s="105"/>
      <c r="P40" s="293"/>
      <c r="Q40" s="293"/>
      <c r="R40" s="293"/>
      <c r="S40" s="293"/>
      <c r="T40" s="293"/>
      <c r="U40" s="293"/>
      <c r="V40" s="293"/>
      <c r="W40" s="293"/>
      <c r="X40" s="107"/>
    </row>
    <row r="41" spans="16:23" ht="33" customHeight="1">
      <c r="P41" s="293"/>
      <c r="Q41" s="293"/>
      <c r="R41" s="293"/>
      <c r="S41" s="293"/>
      <c r="T41" s="293"/>
      <c r="U41" s="293"/>
      <c r="V41" s="293"/>
      <c r="W41" s="293"/>
    </row>
    <row r="42" spans="16:23" ht="33" customHeight="1">
      <c r="P42" s="293"/>
      <c r="Q42" s="293"/>
      <c r="R42" s="293"/>
      <c r="S42" s="293"/>
      <c r="T42" s="293"/>
      <c r="U42" s="293"/>
      <c r="V42" s="293"/>
      <c r="W42" s="293"/>
    </row>
  </sheetData>
  <sheetProtection/>
  <mergeCells count="20">
    <mergeCell ref="G3:G4"/>
    <mergeCell ref="H3:H4"/>
    <mergeCell ref="I3:J3"/>
    <mergeCell ref="K3:L3"/>
    <mergeCell ref="M3:N3"/>
    <mergeCell ref="O3:R3"/>
    <mergeCell ref="S3:T3"/>
    <mergeCell ref="U3:W3"/>
    <mergeCell ref="A2:W2"/>
    <mergeCell ref="B3:B4"/>
    <mergeCell ref="C3:C4"/>
    <mergeCell ref="D3:D4"/>
    <mergeCell ref="E3:E4"/>
    <mergeCell ref="F3:F4"/>
    <mergeCell ref="P30:W35"/>
    <mergeCell ref="P36:W42"/>
    <mergeCell ref="B25:C25"/>
    <mergeCell ref="D25:E25"/>
    <mergeCell ref="D27:G27"/>
    <mergeCell ref="S27:W29"/>
  </mergeCells>
  <printOptions/>
  <pageMargins left="0.75" right="0.75" top="1" bottom="1" header="0.5" footer="0.5"/>
  <pageSetup horizontalDpi="600" verticalDpi="600" orientation="portrait" paperSize="9" r:id="rId2"/>
  <ignoredErrors>
    <ignoredError sqref="V25:W25 W5" unlockedFormula="1"/>
    <ignoredError sqref="W14:W23 W6:W13" formula="1" unlockedFormula="1"/>
    <ignoredError sqref="O9:P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2009-12-15T06:43:32Z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