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25" yWindow="60" windowWidth="15480" windowHeight="11640" tabRatio="804" activeTab="0"/>
  </bookViews>
  <sheets>
    <sheet name="15-17 Jan' 10 (we 03)" sheetId="1" r:id="rId1"/>
    <sheet name="15-17 Jan' 10 (TOP 20)" sheetId="2" r:id="rId2"/>
  </sheets>
  <definedNames>
    <definedName name="_xlnm.Print_Area" localSheetId="0">'15-17 Jan'' 10 (we 03)'!$A$1:$V$84</definedName>
  </definedNames>
  <calcPr fullCalcOnLoad="1"/>
</workbook>
</file>

<file path=xl/sharedStrings.xml><?xml version="1.0" encoding="utf-8"?>
<sst xmlns="http://schemas.openxmlformats.org/spreadsheetml/2006/main" count="226" uniqueCount="93">
  <si>
    <t>*Sorted according to Weekend Total G.B.O. - Hafta sonu toplam hasılat sütununa göre sıralanmıştır.</t>
  </si>
  <si>
    <t>UIP</t>
  </si>
  <si>
    <t>Last Weekend</t>
  </si>
  <si>
    <t>Distributor</t>
  </si>
  <si>
    <t>Friday</t>
  </si>
  <si>
    <t>Saturday</t>
  </si>
  <si>
    <t>Sunday</t>
  </si>
  <si>
    <t>Change</t>
  </si>
  <si>
    <t>Adm.</t>
  </si>
  <si>
    <t>G.B.O.</t>
  </si>
  <si>
    <t>Yukarıdaki Turkey's Weekend Market Datas adlı tablo Türkiye'deki film dağıtıcısı şirketlerin ülkemizde yukarıda belirtilen haftalarda dağıttıkları sinema filmlerinin gene yukarıda belirttikleri haftalarda ulaştıkları seyirci sayısını ve yaptıkları hasılatı göstermektedir. Liste ve ekinde bulunan diğer sayfalar bütün dağıtıcıların ortak görüşü sonucunda Haftalık Antrakt Sinema Gazetesi'ne hazırlattırılmaktadır. Haftalık Antrakt Sinema Gazetesi yukarıdaki ve ekindeki tabloları dağıtımcı firmalardan gönderilen özel bilgileri bir araya getirerek oluşturmaktadır. Yukarıdaki ve ekindeki tabloların içerdiği veriler çoğaltılamaz, satılamaz. Alıntı veya kopyalama yapılırken Haftalık Antrakt Sinema Gazetesi'nden izin alınmalıdır.</t>
  </si>
  <si>
    <t>Weekly Movie Magazine Antrakt Presents - Haftalık Antrakt Sinema Gazetesi Sunar</t>
  </si>
  <si>
    <t>Title</t>
  </si>
  <si>
    <t>Cumulative</t>
  </si>
  <si>
    <t>Scr.Avg.
(Adm.)</t>
  </si>
  <si>
    <t>Avg.
Ticket</t>
  </si>
  <si>
    <t>.</t>
  </si>
  <si>
    <t>Release
Date</t>
  </si>
  <si>
    <t># of
Prints</t>
  </si>
  <si>
    <t># of
Screen</t>
  </si>
  <si>
    <t>Weeks in Release</t>
  </si>
  <si>
    <t>Weekend Total</t>
  </si>
  <si>
    <t xml:space="preserve"> "Turkey's Weekend Market Datas" chart which is given above displays the number of admissions and box offices of the films which are released in the  stated week by Turkish distributers. The chart and the attached pages is being prepared by Weekly Antrakt Cinema Newspaper as a common acknowledgement of all Turkish distributers. Weekly Antrakt Cinema Newspaper is preparing this chart as collecting all data from distributers and organizing them. It is not permitted to multiply or to sell these data which are displayed on this chart and attachments. It is necessary to ask approval of Weekly Antrakt Cinema Newspaper in order to quote, to copy or to publish.</t>
  </si>
  <si>
    <t>WB</t>
  </si>
  <si>
    <t>TIGLON</t>
  </si>
  <si>
    <t>UP</t>
  </si>
  <si>
    <t>KOLPAÇİNO</t>
  </si>
  <si>
    <t>TWILIGHT SAGA: NEW MOON</t>
  </si>
  <si>
    <t>CHRISTMAS CAROL</t>
  </si>
  <si>
    <t>TÜRKLER ÇILDIRMIŞ OLMALI</t>
  </si>
  <si>
    <t>NEFES: VATAN SAĞOLSUN</t>
  </si>
  <si>
    <t>LA VERITABLE HISTOIRE DU CHAT BOTTE</t>
  </si>
  <si>
    <t>MEDYAVIZYON</t>
  </si>
  <si>
    <t xml:space="preserve">NEŞELİ HAYAT </t>
  </si>
  <si>
    <t>CINEFILM</t>
  </si>
  <si>
    <t>ADINI SEN KOY</t>
  </si>
  <si>
    <t>ABİMM</t>
  </si>
  <si>
    <t>DON'T LOOK BACK</t>
  </si>
  <si>
    <t>PINEMA</t>
  </si>
  <si>
    <t>GECENİN KANATLARI</t>
  </si>
  <si>
    <t>SAW VI</t>
  </si>
  <si>
    <t>AVATAR</t>
  </si>
  <si>
    <t>VAVİEN</t>
  </si>
  <si>
    <t>BAŞKA DİLDE AŞK</t>
  </si>
  <si>
    <t>DABBE 2</t>
  </si>
  <si>
    <t>OZEN FILM</t>
  </si>
  <si>
    <t>ACI AŞK</t>
  </si>
  <si>
    <t>COUPLES RETREAT</t>
  </si>
  <si>
    <t>KURTLAR VADİSİ GLADİO</t>
  </si>
  <si>
    <t>ZOMBIELAND</t>
  </si>
  <si>
    <t>CLOUDY WITH A CHANCE OF MEATBALLS</t>
  </si>
  <si>
    <t>ORADA</t>
  </si>
  <si>
    <t>İKİ DİL BİR BAVUL</t>
  </si>
  <si>
    <t>KISKANMAK</t>
  </si>
  <si>
    <t>DISTRICT 9</t>
  </si>
  <si>
    <t>YAHŞİ BATI</t>
  </si>
  <si>
    <t>SOUL KITCHEN</t>
  </si>
  <si>
    <t>LAW ABIDING CITIZEN</t>
  </si>
  <si>
    <t>CHERI</t>
  </si>
  <si>
    <t xml:space="preserve">ALVIN &amp; THE CHIPMUNKS: THE SQUEAKQUEL </t>
  </si>
  <si>
    <t>NINJA ASSASSIN</t>
  </si>
  <si>
    <t>LOS ABRAZOS ROTOS</t>
  </si>
  <si>
    <t>CHANTIER FILMS</t>
  </si>
  <si>
    <t>LET THE RIGHT ONE IN</t>
  </si>
  <si>
    <t>NORTH FACE</t>
  </si>
  <si>
    <t>AMELIA</t>
  </si>
  <si>
    <t>MAN WHO LOVES, THE</t>
  </si>
  <si>
    <t>DUKA FILM</t>
  </si>
  <si>
    <t>TOTALLY SPIES</t>
  </si>
  <si>
    <t>KONAK</t>
  </si>
  <si>
    <t>CAPITALISM: A LOVE STORY</t>
  </si>
  <si>
    <t>İNCİR ÇEKİRDEĞİ</t>
  </si>
  <si>
    <t>UGLY TRUTH</t>
  </si>
  <si>
    <t>KAMPÜSTE ÇIPLAK AYAKLAR</t>
  </si>
  <si>
    <t>SHERLOCK HOLMES</t>
  </si>
  <si>
    <t>PARANORMAL ACTIVITY</t>
  </si>
  <si>
    <t>UP IN THE AIR</t>
  </si>
  <si>
    <t>GELECEKTEN BİR GÜN</t>
  </si>
  <si>
    <t>LITTLE NICHOLAS</t>
  </si>
  <si>
    <t>WHATEVER WORKS</t>
  </si>
  <si>
    <t>KAPTAN FEZA</t>
  </si>
  <si>
    <t>SÜPÜRRR !</t>
  </si>
  <si>
    <t xml:space="preserve">TOURNAMENT, THE </t>
  </si>
  <si>
    <t>DRAG ME TO HELL</t>
  </si>
  <si>
    <t>7 KOCALI HÜRMÜZ</t>
  </si>
  <si>
    <t>MFP-CINEGROUP</t>
  </si>
  <si>
    <t>G - FORCE</t>
  </si>
  <si>
    <t>DELİ DELİ OLMA</t>
  </si>
  <si>
    <t>ZEYTİNİN HAYALİ</t>
  </si>
  <si>
    <t>FRITT WILT II</t>
  </si>
  <si>
    <t>CARRIERS</t>
  </si>
  <si>
    <t>COCO AVANT CHANEL</t>
  </si>
  <si>
    <t>SİZİ SEVİYORUM</t>
  </si>
</sst>
</file>

<file path=xl/styles.xml><?xml version="1.0" encoding="utf-8"?>
<styleSheet xmlns="http://schemas.openxmlformats.org/spreadsheetml/2006/main">
  <numFmts count="48">
    <numFmt numFmtId="5" formatCode="#,##0\ &quot;YTL&quot;;\-#,##0\ &quot;YTL&quot;"/>
    <numFmt numFmtId="6" formatCode="#,##0\ &quot;YTL&quot;;[Red]\-#,##0\ &quot;YTL&quot;"/>
    <numFmt numFmtId="7" formatCode="#,##0.00\ &quot;YTL&quot;;\-#,##0.00\ &quot;YTL&quot;"/>
    <numFmt numFmtId="8" formatCode="#,##0.00\ &quot;YTL&quot;;[Red]\-#,##0.00\ &quot;YTL&quot;"/>
    <numFmt numFmtId="42" formatCode="_-* #,##0\ &quot;YTL&quot;_-;\-* #,##0\ &quot;YTL&quot;_-;_-* &quot;-&quot;\ &quot;YTL&quot;_-;_-@_-"/>
    <numFmt numFmtId="41" formatCode="_-* #,##0\ _Y_T_L_-;\-* #,##0\ _Y_T_L_-;_-* &quot;-&quot;\ _Y_T_L_-;_-@_-"/>
    <numFmt numFmtId="44" formatCode="_-* #,##0.00\ &quot;YTL&quot;_-;\-* #,##0.00\ &quot;YTL&quot;_-;_-* &quot;-&quot;??\ &quot;YTL&quot;_-;_-@_-"/>
    <numFmt numFmtId="43" formatCode="_-* #,##0.00\ _Y_T_L_-;\-* #,##0.00\ _Y_T_L_-;_-* &quot;-&quot;??\ _Y_T_L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_-* #,##0.0\ _T_L_-;\-* #,##0.0\ _T_L_-;_-* &quot;-&quot;??\ _T_L_-;_-@_-"/>
    <numFmt numFmtId="181" formatCode="_-* #,##0\ _T_L_-;\-* #,##0\ _T_L_-;_-* &quot;-&quot;??\ _T_L_-;_-@_-"/>
    <numFmt numFmtId="182" formatCode="[$-41F]dd\ mmmm\ yyyy\ dddd"/>
    <numFmt numFmtId="183" formatCode="[$-41F]d\ mmmm\ yy;@"/>
    <numFmt numFmtId="184" formatCode="mm/dd/yy"/>
    <numFmt numFmtId="185" formatCode="#,##0.00\ "/>
    <numFmt numFmtId="186" formatCode="_(* #,##0_);_(* \(#,##0\);_(* &quot;-&quot;??_);_(@_)"/>
    <numFmt numFmtId="187" formatCode="\%\ 0\ "/>
    <numFmt numFmtId="188" formatCode="#,##0\ "/>
    <numFmt numFmtId="189" formatCode="\%\ 0"/>
    <numFmt numFmtId="190" formatCode="dd/mm/yy"/>
    <numFmt numFmtId="191" formatCode="#,##0.00\ \ "/>
    <numFmt numFmtId="192" formatCode="0\ %\ "/>
    <numFmt numFmtId="193" formatCode="0.00\ "/>
    <numFmt numFmtId="194" formatCode="dd/mm/yy;@"/>
    <numFmt numFmtId="195" formatCode="#,##0_-"/>
    <numFmt numFmtId="196" formatCode="#,##0\ \ "/>
    <numFmt numFmtId="197" formatCode="0.0"/>
    <numFmt numFmtId="198" formatCode="#,##0.00\ \ \ "/>
    <numFmt numFmtId="199" formatCode="\%0.00"/>
    <numFmt numFmtId="200" formatCode="#,##0.00\ _T_L"/>
    <numFmt numFmtId="201" formatCode="mmm/yyyy"/>
    <numFmt numFmtId="202" formatCode="#,##0.00_ ;\-#,##0.00\ "/>
    <numFmt numFmtId="203" formatCode="dd/mm/yyyy;@"/>
  </numFmts>
  <fonts count="91">
    <font>
      <sz val="10"/>
      <name val="Arial"/>
      <family val="0"/>
    </font>
    <font>
      <sz val="8"/>
      <name val="Arial"/>
      <family val="2"/>
    </font>
    <font>
      <u val="single"/>
      <sz val="10"/>
      <color indexed="12"/>
      <name val="Arial"/>
      <family val="0"/>
    </font>
    <font>
      <u val="single"/>
      <sz val="10"/>
      <color indexed="36"/>
      <name val="Arial"/>
      <family val="0"/>
    </font>
    <font>
      <sz val="20"/>
      <color indexed="9"/>
      <name val="Impact"/>
      <family val="2"/>
    </font>
    <font>
      <sz val="14"/>
      <name val="Impact"/>
      <family val="2"/>
    </font>
    <font>
      <sz val="9"/>
      <name val="Trebuchet MS"/>
      <family val="2"/>
    </font>
    <font>
      <sz val="20"/>
      <name val="Impact"/>
      <family val="2"/>
    </font>
    <font>
      <sz val="14"/>
      <name val="Arial"/>
      <family val="2"/>
    </font>
    <font>
      <i/>
      <sz val="9"/>
      <name val="Arial"/>
      <family val="2"/>
    </font>
    <font>
      <b/>
      <sz val="14"/>
      <name val="Impact"/>
      <family val="2"/>
    </font>
    <font>
      <b/>
      <sz val="14"/>
      <name val="Arial"/>
      <family val="2"/>
    </font>
    <font>
      <b/>
      <sz val="9"/>
      <name val="Arial"/>
      <family val="2"/>
    </font>
    <font>
      <b/>
      <sz val="12"/>
      <color indexed="9"/>
      <name val="Trebuchet MS"/>
      <family val="2"/>
    </font>
    <font>
      <sz val="12"/>
      <color indexed="9"/>
      <name val="Trebuchet MS"/>
      <family val="2"/>
    </font>
    <font>
      <sz val="12"/>
      <color indexed="9"/>
      <name val="Impact"/>
      <family val="2"/>
    </font>
    <font>
      <sz val="8"/>
      <name val="Trebuchet MS"/>
      <family val="2"/>
    </font>
    <font>
      <b/>
      <sz val="11"/>
      <name val="Century Gothic"/>
      <family val="2"/>
    </font>
    <font>
      <sz val="12"/>
      <name val="Impact"/>
      <family val="2"/>
    </font>
    <font>
      <b/>
      <sz val="14"/>
      <color indexed="18"/>
      <name val="Impact"/>
      <family val="2"/>
    </font>
    <font>
      <b/>
      <sz val="10"/>
      <name val="Arial Narrow"/>
      <family val="2"/>
    </font>
    <font>
      <b/>
      <sz val="10"/>
      <color indexed="9"/>
      <name val="Arial Narrow"/>
      <family val="2"/>
    </font>
    <font>
      <b/>
      <sz val="10"/>
      <color indexed="9"/>
      <name val="Trebuchet MS"/>
      <family val="2"/>
    </font>
    <font>
      <sz val="10"/>
      <color indexed="9"/>
      <name val="Trebuchet MS"/>
      <family val="2"/>
    </font>
    <font>
      <sz val="10"/>
      <color indexed="40"/>
      <name val="Arial"/>
      <family val="0"/>
    </font>
    <font>
      <sz val="9"/>
      <color indexed="9"/>
      <name val="Trebuchet MS"/>
      <family val="2"/>
    </font>
    <font>
      <sz val="16"/>
      <color indexed="47"/>
      <name val="GoudyLight"/>
      <family val="0"/>
    </font>
    <font>
      <sz val="20"/>
      <color indexed="47"/>
      <name val="GoudyLight"/>
      <family val="0"/>
    </font>
    <font>
      <b/>
      <sz val="10"/>
      <name val="Garamond"/>
      <family val="1"/>
    </font>
    <font>
      <sz val="14"/>
      <name val="Garamond"/>
      <family val="1"/>
    </font>
    <font>
      <b/>
      <sz val="14"/>
      <color indexed="18"/>
      <name val="Garamond"/>
      <family val="1"/>
    </font>
    <font>
      <b/>
      <sz val="14"/>
      <name val="Garamond"/>
      <family val="1"/>
    </font>
    <font>
      <sz val="12"/>
      <name val="Garamond"/>
      <family val="1"/>
    </font>
    <font>
      <sz val="14"/>
      <color indexed="9"/>
      <name val="Garamond"/>
      <family val="1"/>
    </font>
    <font>
      <b/>
      <sz val="10"/>
      <name val="Verdana"/>
      <family val="2"/>
    </font>
    <font>
      <b/>
      <sz val="10"/>
      <color indexed="9"/>
      <name val="Verdana"/>
      <family val="2"/>
    </font>
    <font>
      <b/>
      <sz val="11"/>
      <name val="Garamond"/>
      <family val="1"/>
    </font>
    <font>
      <b/>
      <sz val="11"/>
      <color indexed="9"/>
      <name val="Garamond"/>
      <family val="1"/>
    </font>
    <font>
      <b/>
      <sz val="10"/>
      <color indexed="9"/>
      <name val="Garamond"/>
      <family val="1"/>
    </font>
    <font>
      <sz val="10"/>
      <name val="Arial Black"/>
      <family val="2"/>
    </font>
    <font>
      <sz val="8"/>
      <name val="Garamond"/>
      <family val="1"/>
    </font>
    <font>
      <sz val="8"/>
      <name val="Verdana"/>
      <family val="2"/>
    </font>
    <font>
      <sz val="8"/>
      <color indexed="9"/>
      <name val="Verdana"/>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14"/>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40"/>
      <color indexed="8"/>
      <name val="Garamond"/>
      <family val="0"/>
    </font>
    <font>
      <sz val="26"/>
      <color indexed="8"/>
      <name val="Garamond"/>
      <family val="0"/>
    </font>
    <font>
      <sz val="20"/>
      <color indexed="8"/>
      <name val="Garamond"/>
      <family val="0"/>
    </font>
    <font>
      <sz val="16"/>
      <color indexed="9"/>
      <name val="Garamond"/>
      <family val="0"/>
    </font>
    <font>
      <sz val="30"/>
      <color indexed="9"/>
      <name val="Impact"/>
      <family val="0"/>
    </font>
    <font>
      <sz val="30"/>
      <color indexed="9"/>
      <name val="Arial"/>
      <family val="0"/>
    </font>
    <font>
      <sz val="40"/>
      <color indexed="9"/>
      <name val="Impact"/>
      <family val="0"/>
    </font>
    <font>
      <sz val="26"/>
      <color indexed="9"/>
      <name val="Impact"/>
      <family val="0"/>
    </font>
    <font>
      <sz val="14"/>
      <color indexed="9"/>
      <name val="Impact"/>
      <family val="0"/>
    </font>
    <font>
      <sz val="32"/>
      <color indexed="8"/>
      <name val="Garamond"/>
      <family val="0"/>
    </font>
    <font>
      <sz val="35"/>
      <color indexed="8"/>
      <name val="Garamond"/>
      <family val="0"/>
    </font>
    <font>
      <sz val="24"/>
      <color indexed="8"/>
      <name val="Garamond"/>
      <family val="0"/>
    </font>
    <font>
      <sz val="12"/>
      <color indexed="8"/>
      <name val="Impact"/>
      <family val="0"/>
    </font>
    <font>
      <sz val="12"/>
      <color indexed="8"/>
      <name val="Verdana"/>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1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hair"/>
      <right style="hair"/>
      <top style="hair"/>
      <bottom style="hair"/>
    </border>
    <border>
      <left style="hair"/>
      <right>
        <color indexed="63"/>
      </right>
      <top style="hair"/>
      <bottom style="hair"/>
    </border>
    <border>
      <left style="hair"/>
      <right style="hair"/>
      <top>
        <color indexed="63"/>
      </top>
      <bottom style="hair"/>
    </border>
    <border>
      <left style="hair"/>
      <right>
        <color indexed="63"/>
      </right>
      <top style="hair"/>
      <bottom style="thin"/>
    </border>
    <border>
      <left style="hair"/>
      <right>
        <color indexed="63"/>
      </right>
      <top>
        <color indexed="63"/>
      </top>
      <bottom>
        <color indexed="63"/>
      </bottom>
    </border>
    <border>
      <left style="medium"/>
      <right>
        <color indexed="63"/>
      </right>
      <top style="medium"/>
      <bottom>
        <color indexed="63"/>
      </bottom>
    </border>
    <border>
      <left style="medium"/>
      <right>
        <color indexed="63"/>
      </right>
      <top>
        <color indexed="63"/>
      </top>
      <bottom>
        <color indexed="63"/>
      </bottom>
    </border>
    <border>
      <left style="thin"/>
      <right style="thin"/>
      <top style="thin"/>
      <bottom>
        <color indexed="63"/>
      </bottom>
    </border>
    <border>
      <left style="thin"/>
      <right style="medium"/>
      <top style="thin"/>
      <bottom>
        <color indexed="63"/>
      </bottom>
    </border>
    <border>
      <left style="hair"/>
      <right>
        <color indexed="63"/>
      </right>
      <top>
        <color indexed="63"/>
      </top>
      <bottom style="hair"/>
    </border>
    <border>
      <left style="hair"/>
      <right>
        <color indexed="63"/>
      </right>
      <top style="hair"/>
      <bottom style="medium"/>
    </border>
    <border>
      <left>
        <color indexed="63"/>
      </left>
      <right style="hair"/>
      <top style="hair"/>
      <bottom style="hair"/>
    </border>
    <border>
      <left style="hair"/>
      <right style="hair"/>
      <top style="hair"/>
      <bottom>
        <color indexed="63"/>
      </bottom>
    </border>
    <border>
      <left style="hair"/>
      <right style="medium"/>
      <top style="hair"/>
      <bottom>
        <color indexed="63"/>
      </bottom>
    </border>
    <border>
      <left style="hair"/>
      <right style="hair"/>
      <top style="medium"/>
      <bottom style="hair"/>
    </border>
    <border>
      <left style="medium"/>
      <right style="hair"/>
      <top style="hair"/>
      <bottom style="hair"/>
    </border>
    <border>
      <left style="hair"/>
      <right style="medium"/>
      <top style="hair"/>
      <bottom style="hair"/>
    </border>
    <border>
      <left style="medium"/>
      <right style="hair"/>
      <top style="hair"/>
      <bottom style="medium"/>
    </border>
    <border>
      <left style="hair"/>
      <right style="hair"/>
      <top style="hair"/>
      <bottom style="medium"/>
    </border>
    <border>
      <left style="hair"/>
      <right style="medium"/>
      <top style="hair"/>
      <bottom style="medium"/>
    </border>
    <border>
      <left style="medium"/>
      <right style="hair"/>
      <top style="medium"/>
      <bottom style="hair"/>
    </border>
    <border>
      <left style="hair"/>
      <right style="medium"/>
      <top style="medium"/>
      <bottom style="hair"/>
    </border>
    <border>
      <left style="medium"/>
      <right style="hair"/>
      <top>
        <color indexed="63"/>
      </top>
      <bottom style="hair"/>
    </border>
    <border>
      <left style="hair"/>
      <right style="medium"/>
      <top>
        <color indexed="63"/>
      </top>
      <bottom style="hair"/>
    </border>
    <border>
      <left style="medium"/>
      <right style="hair"/>
      <top style="hair"/>
      <bottom>
        <color indexed="63"/>
      </bottom>
    </border>
    <border>
      <left>
        <color indexed="63"/>
      </left>
      <right>
        <color indexed="63"/>
      </right>
      <top>
        <color indexed="63"/>
      </top>
      <bottom style="hair"/>
    </border>
    <border>
      <left>
        <color indexed="63"/>
      </left>
      <right style="hair"/>
      <top>
        <color indexed="63"/>
      </top>
      <bottom style="hair"/>
    </border>
    <border>
      <left style="thin"/>
      <right style="thin"/>
      <top style="medium"/>
      <bottom style="thin"/>
    </border>
    <border>
      <left style="thin"/>
      <right style="medium"/>
      <top style="medium"/>
      <bottom style="thin"/>
    </border>
    <border>
      <left style="medium"/>
      <right style="thin"/>
      <top style="medium"/>
      <bottom style="thin"/>
    </border>
    <border>
      <left style="medium"/>
      <right style="thin"/>
      <top style="thin"/>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4" fillId="2" borderId="0" applyNumberFormat="0" applyBorder="0" applyAlignment="0" applyProtection="0"/>
    <xf numFmtId="0" fontId="74" fillId="3" borderId="0" applyNumberFormat="0" applyBorder="0" applyAlignment="0" applyProtection="0"/>
    <xf numFmtId="0" fontId="74" fillId="4" borderId="0" applyNumberFormat="0" applyBorder="0" applyAlignment="0" applyProtection="0"/>
    <xf numFmtId="0" fontId="74" fillId="5" borderId="0" applyNumberFormat="0" applyBorder="0" applyAlignment="0" applyProtection="0"/>
    <xf numFmtId="0" fontId="74" fillId="6" borderId="0" applyNumberFormat="0" applyBorder="0" applyAlignment="0" applyProtection="0"/>
    <xf numFmtId="0" fontId="74" fillId="7" borderId="0" applyNumberFormat="0" applyBorder="0" applyAlignment="0" applyProtection="0"/>
    <xf numFmtId="0" fontId="74" fillId="8" borderId="0" applyNumberFormat="0" applyBorder="0" applyAlignment="0" applyProtection="0"/>
    <xf numFmtId="0" fontId="74" fillId="9" borderId="0" applyNumberFormat="0" applyBorder="0" applyAlignment="0" applyProtection="0"/>
    <xf numFmtId="0" fontId="74" fillId="10" borderId="0" applyNumberFormat="0" applyBorder="0" applyAlignment="0" applyProtection="0"/>
    <xf numFmtId="0" fontId="74" fillId="11" borderId="0" applyNumberFormat="0" applyBorder="0" applyAlignment="0" applyProtection="0"/>
    <xf numFmtId="0" fontId="74" fillId="12" borderId="0" applyNumberFormat="0" applyBorder="0" applyAlignment="0" applyProtection="0"/>
    <xf numFmtId="0" fontId="74" fillId="13" borderId="0" applyNumberFormat="0" applyBorder="0" applyAlignment="0" applyProtection="0"/>
    <xf numFmtId="0" fontId="75" fillId="14" borderId="0" applyNumberFormat="0" applyBorder="0" applyAlignment="0" applyProtection="0"/>
    <xf numFmtId="0" fontId="75" fillId="15" borderId="0" applyNumberFormat="0" applyBorder="0" applyAlignment="0" applyProtection="0"/>
    <xf numFmtId="0" fontId="75" fillId="16" borderId="0" applyNumberFormat="0" applyBorder="0" applyAlignment="0" applyProtection="0"/>
    <xf numFmtId="0" fontId="75" fillId="17" borderId="0" applyNumberFormat="0" applyBorder="0" applyAlignment="0" applyProtection="0"/>
    <xf numFmtId="0" fontId="75" fillId="18" borderId="0" applyNumberFormat="0" applyBorder="0" applyAlignment="0" applyProtection="0"/>
    <xf numFmtId="0" fontId="75" fillId="19" borderId="0" applyNumberFormat="0" applyBorder="0" applyAlignment="0" applyProtection="0"/>
    <xf numFmtId="0" fontId="75" fillId="20" borderId="0" applyNumberFormat="0" applyBorder="0" applyAlignment="0" applyProtection="0"/>
    <xf numFmtId="0" fontId="75" fillId="21" borderId="0" applyNumberFormat="0" applyBorder="0" applyAlignment="0" applyProtection="0"/>
    <xf numFmtId="0" fontId="75" fillId="22" borderId="0" applyNumberFormat="0" applyBorder="0" applyAlignment="0" applyProtection="0"/>
    <xf numFmtId="0" fontId="75" fillId="23" borderId="0" applyNumberFormat="0" applyBorder="0" applyAlignment="0" applyProtection="0"/>
    <xf numFmtId="0" fontId="75" fillId="24" borderId="0" applyNumberFormat="0" applyBorder="0" applyAlignment="0" applyProtection="0"/>
    <xf numFmtId="0" fontId="75" fillId="25" borderId="0" applyNumberFormat="0" applyBorder="0" applyAlignment="0" applyProtection="0"/>
    <xf numFmtId="0" fontId="76" fillId="26" borderId="0" applyNumberFormat="0" applyBorder="0" applyAlignment="0" applyProtection="0"/>
    <xf numFmtId="171" fontId="0" fillId="0" borderId="0" applyFont="0" applyFill="0" applyBorder="0" applyAlignment="0" applyProtection="0"/>
    <xf numFmtId="0" fontId="77" fillId="27" borderId="1" applyNumberFormat="0" applyAlignment="0" applyProtection="0"/>
    <xf numFmtId="0" fontId="78"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79" fillId="0" borderId="0" applyNumberFormat="0" applyFill="0" applyBorder="0" applyAlignment="0" applyProtection="0"/>
    <xf numFmtId="0" fontId="3" fillId="0" borderId="0" applyNumberFormat="0" applyFill="0" applyBorder="0" applyAlignment="0" applyProtection="0"/>
    <xf numFmtId="0" fontId="80" fillId="29" borderId="0" applyNumberFormat="0" applyBorder="0" applyAlignment="0" applyProtection="0"/>
    <xf numFmtId="0" fontId="81" fillId="0" borderId="3" applyNumberFormat="0" applyFill="0" applyAlignment="0" applyProtection="0"/>
    <xf numFmtId="0" fontId="82" fillId="0" borderId="4" applyNumberFormat="0" applyFill="0" applyAlignment="0" applyProtection="0"/>
    <xf numFmtId="0" fontId="83" fillId="0" borderId="5" applyNumberFormat="0" applyFill="0" applyAlignment="0" applyProtection="0"/>
    <xf numFmtId="0" fontId="83" fillId="0" borderId="0" applyNumberFormat="0" applyFill="0" applyBorder="0" applyAlignment="0" applyProtection="0"/>
    <xf numFmtId="0" fontId="2" fillId="0" borderId="0" applyNumberFormat="0" applyFill="0" applyBorder="0" applyAlignment="0" applyProtection="0"/>
    <xf numFmtId="0" fontId="84" fillId="30" borderId="1" applyNumberFormat="0" applyAlignment="0" applyProtection="0"/>
    <xf numFmtId="0" fontId="85" fillId="0" borderId="6" applyNumberFormat="0" applyFill="0" applyAlignment="0" applyProtection="0"/>
    <xf numFmtId="0" fontId="86" fillId="31" borderId="0" applyNumberFormat="0" applyBorder="0" applyAlignment="0" applyProtection="0"/>
    <xf numFmtId="0" fontId="0" fillId="0" borderId="0">
      <alignment/>
      <protection/>
    </xf>
    <xf numFmtId="0" fontId="0" fillId="32" borderId="7" applyNumberFormat="0" applyFont="0" applyAlignment="0" applyProtection="0"/>
    <xf numFmtId="0" fontId="87" fillId="27" borderId="8" applyNumberFormat="0" applyAlignment="0" applyProtection="0"/>
    <xf numFmtId="9" fontId="0" fillId="0" borderId="0" applyFont="0" applyFill="0" applyBorder="0" applyAlignment="0" applyProtection="0"/>
    <xf numFmtId="0" fontId="88" fillId="0" borderId="0" applyNumberFormat="0" applyFill="0" applyBorder="0" applyAlignment="0" applyProtection="0"/>
    <xf numFmtId="0" fontId="89" fillId="0" borderId="9" applyNumberFormat="0" applyFill="0" applyAlignment="0" applyProtection="0"/>
    <xf numFmtId="0" fontId="90" fillId="0" borderId="0" applyNumberFormat="0" applyFill="0" applyBorder="0" applyAlignment="0" applyProtection="0"/>
  </cellStyleXfs>
  <cellXfs count="288">
    <xf numFmtId="0" fontId="0" fillId="0" borderId="0" xfId="0" applyAlignment="1">
      <alignment/>
    </xf>
    <xf numFmtId="0" fontId="22" fillId="33" borderId="10" xfId="0" applyFont="1" applyFill="1" applyBorder="1" applyAlignment="1" applyProtection="1">
      <alignment horizontal="center" vertical="center"/>
      <protection/>
    </xf>
    <xf numFmtId="0" fontId="20" fillId="0" borderId="11" xfId="0" applyFont="1" applyFill="1" applyBorder="1" applyAlignment="1" applyProtection="1">
      <alignment horizontal="right" vertical="center"/>
      <protection/>
    </xf>
    <xf numFmtId="3" fontId="23" fillId="33" borderId="12" xfId="0" applyNumberFormat="1" applyFont="1" applyFill="1" applyBorder="1" applyAlignment="1" applyProtection="1">
      <alignment horizontal="center" vertical="center"/>
      <protection/>
    </xf>
    <xf numFmtId="0" fontId="23" fillId="33" borderId="12" xfId="0" applyFont="1" applyFill="1" applyBorder="1" applyAlignment="1" applyProtection="1">
      <alignment horizontal="center" vertical="center"/>
      <protection/>
    </xf>
    <xf numFmtId="193" fontId="23" fillId="33" borderId="12" xfId="0" applyNumberFormat="1" applyFont="1" applyFill="1" applyBorder="1" applyAlignment="1" applyProtection="1">
      <alignment horizontal="center" vertical="center"/>
      <protection/>
    </xf>
    <xf numFmtId="192" fontId="23" fillId="33" borderId="12" xfId="61" applyNumberFormat="1" applyFont="1" applyFill="1" applyBorder="1" applyAlignment="1" applyProtection="1">
      <alignment horizontal="center" vertical="center"/>
      <protection/>
    </xf>
    <xf numFmtId="0" fontId="7" fillId="0" borderId="10" xfId="0" applyFont="1" applyFill="1" applyBorder="1" applyAlignment="1" applyProtection="1">
      <alignment vertical="center"/>
      <protection locked="0"/>
    </xf>
    <xf numFmtId="0" fontId="17" fillId="0" borderId="10" xfId="0" applyFont="1" applyFill="1" applyBorder="1" applyAlignment="1" applyProtection="1">
      <alignment horizontal="center" vertical="center"/>
      <protection/>
    </xf>
    <xf numFmtId="0" fontId="5" fillId="0" borderId="10" xfId="0" applyFont="1" applyFill="1" applyBorder="1" applyAlignment="1" applyProtection="1">
      <alignment horizontal="center" vertical="center"/>
      <protection/>
    </xf>
    <xf numFmtId="0" fontId="8" fillId="0" borderId="10" xfId="0" applyFont="1" applyFill="1" applyBorder="1" applyAlignment="1" applyProtection="1">
      <alignment vertical="center"/>
      <protection locked="0"/>
    </xf>
    <xf numFmtId="0" fontId="22" fillId="0" borderId="10" xfId="0" applyFont="1" applyFill="1" applyBorder="1" applyAlignment="1" applyProtection="1">
      <alignment horizontal="center" vertical="center"/>
      <protection/>
    </xf>
    <xf numFmtId="0" fontId="15" fillId="0" borderId="10" xfId="0" applyFont="1" applyFill="1" applyBorder="1" applyAlignment="1" applyProtection="1">
      <alignment horizontal="left" vertical="center"/>
      <protection/>
    </xf>
    <xf numFmtId="190" fontId="15" fillId="0" borderId="10" xfId="0" applyNumberFormat="1" applyFont="1" applyFill="1" applyBorder="1" applyAlignment="1" applyProtection="1">
      <alignment horizontal="center" vertical="center"/>
      <protection/>
    </xf>
    <xf numFmtId="0" fontId="15" fillId="0" borderId="10" xfId="0" applyFont="1" applyFill="1" applyBorder="1" applyAlignment="1" applyProtection="1">
      <alignment vertical="center"/>
      <protection/>
    </xf>
    <xf numFmtId="0" fontId="15" fillId="0" borderId="10" xfId="0" applyFont="1" applyFill="1" applyBorder="1" applyAlignment="1" applyProtection="1">
      <alignment horizontal="center" vertical="center"/>
      <protection/>
    </xf>
    <xf numFmtId="3" fontId="13" fillId="0" borderId="10" xfId="0" applyNumberFormat="1" applyFont="1" applyFill="1" applyBorder="1" applyAlignment="1" applyProtection="1">
      <alignment horizontal="center" vertical="center"/>
      <protection/>
    </xf>
    <xf numFmtId="0" fontId="13" fillId="0" borderId="10" xfId="0" applyFont="1" applyFill="1" applyBorder="1" applyAlignment="1" applyProtection="1">
      <alignment horizontal="center" vertical="center"/>
      <protection/>
    </xf>
    <xf numFmtId="193" fontId="13" fillId="0" borderId="10" xfId="0" applyNumberFormat="1" applyFont="1" applyFill="1" applyBorder="1" applyAlignment="1" applyProtection="1">
      <alignment vertical="center"/>
      <protection/>
    </xf>
    <xf numFmtId="191" fontId="13" fillId="0" borderId="10" xfId="0" applyNumberFormat="1" applyFont="1" applyFill="1" applyBorder="1" applyAlignment="1" applyProtection="1">
      <alignment horizontal="right" vertical="center"/>
      <protection/>
    </xf>
    <xf numFmtId="192" fontId="13" fillId="0" borderId="10" xfId="61" applyNumberFormat="1" applyFont="1" applyFill="1" applyBorder="1" applyAlignment="1" applyProtection="1">
      <alignment vertical="center"/>
      <protection/>
    </xf>
    <xf numFmtId="0" fontId="14" fillId="0" borderId="10" xfId="0" applyFont="1" applyFill="1" applyBorder="1" applyAlignment="1" applyProtection="1">
      <alignment vertical="center"/>
      <protection/>
    </xf>
    <xf numFmtId="0" fontId="8" fillId="0" borderId="10" xfId="0" applyFont="1" applyFill="1" applyBorder="1" applyAlignment="1" applyProtection="1">
      <alignment horizontal="left" vertical="center"/>
      <protection locked="0"/>
    </xf>
    <xf numFmtId="190" fontId="8" fillId="0" borderId="10" xfId="0" applyNumberFormat="1" applyFont="1" applyFill="1" applyBorder="1" applyAlignment="1" applyProtection="1">
      <alignment horizontal="center" vertical="center"/>
      <protection locked="0"/>
    </xf>
    <xf numFmtId="0" fontId="8" fillId="0" borderId="10" xfId="0" applyFont="1" applyFill="1" applyBorder="1" applyAlignment="1" applyProtection="1">
      <alignment horizontal="center" vertical="center"/>
      <protection locked="0"/>
    </xf>
    <xf numFmtId="193" fontId="8" fillId="0" borderId="10" xfId="0" applyNumberFormat="1" applyFont="1" applyFill="1" applyBorder="1" applyAlignment="1" applyProtection="1">
      <alignment vertical="center"/>
      <protection locked="0"/>
    </xf>
    <xf numFmtId="0" fontId="12" fillId="0" borderId="10" xfId="0" applyFont="1" applyFill="1" applyBorder="1" applyAlignment="1" applyProtection="1">
      <alignment vertical="center"/>
      <protection locked="0"/>
    </xf>
    <xf numFmtId="0" fontId="12" fillId="0" borderId="10" xfId="0" applyFont="1" applyFill="1" applyBorder="1" applyAlignment="1">
      <alignment horizontal="center" vertical="center"/>
    </xf>
    <xf numFmtId="191" fontId="8" fillId="0" borderId="10" xfId="0" applyNumberFormat="1" applyFont="1" applyFill="1" applyBorder="1" applyAlignment="1" applyProtection="1">
      <alignment horizontal="right" vertical="center"/>
      <protection locked="0"/>
    </xf>
    <xf numFmtId="0" fontId="20" fillId="0" borderId="13" xfId="0" applyFont="1" applyFill="1" applyBorder="1" applyAlignment="1" applyProtection="1">
      <alignment horizontal="right" vertical="center"/>
      <protection/>
    </xf>
    <xf numFmtId="192" fontId="8" fillId="0" borderId="10" xfId="0" applyNumberFormat="1" applyFont="1" applyFill="1" applyBorder="1" applyAlignment="1" applyProtection="1">
      <alignment vertical="center"/>
      <protection locked="0"/>
    </xf>
    <xf numFmtId="0" fontId="20" fillId="0" borderId="14" xfId="0" applyFont="1" applyFill="1" applyBorder="1" applyAlignment="1" applyProtection="1">
      <alignment horizontal="right" vertical="center"/>
      <protection/>
    </xf>
    <xf numFmtId="1" fontId="20" fillId="0" borderId="0" xfId="0" applyNumberFormat="1" applyFont="1" applyFill="1" applyBorder="1" applyAlignment="1" applyProtection="1">
      <alignment horizontal="right" vertical="center"/>
      <protection/>
    </xf>
    <xf numFmtId="171" fontId="5" fillId="0" borderId="0" xfId="43" applyFont="1" applyFill="1" applyBorder="1" applyAlignment="1" applyProtection="1">
      <alignment vertical="center"/>
      <protection/>
    </xf>
    <xf numFmtId="190" fontId="5" fillId="0" borderId="0" xfId="0" applyNumberFormat="1" applyFont="1" applyFill="1" applyBorder="1" applyAlignment="1" applyProtection="1">
      <alignment horizontal="center" vertical="center"/>
      <protection/>
    </xf>
    <xf numFmtId="0" fontId="5" fillId="0" borderId="0" xfId="0" applyFont="1" applyFill="1" applyBorder="1" applyAlignment="1" applyProtection="1">
      <alignment horizontal="left" vertical="center"/>
      <protection/>
    </xf>
    <xf numFmtId="0" fontId="5" fillId="0" borderId="0" xfId="0" applyNumberFormat="1" applyFont="1" applyFill="1" applyBorder="1" applyAlignment="1" applyProtection="1">
      <alignment horizontal="center" vertical="center"/>
      <protection/>
    </xf>
    <xf numFmtId="191" fontId="19" fillId="0" borderId="0" xfId="0" applyNumberFormat="1" applyFont="1" applyFill="1" applyBorder="1" applyAlignment="1" applyProtection="1">
      <alignment horizontal="right" vertical="center"/>
      <protection/>
    </xf>
    <xf numFmtId="188" fontId="10" fillId="0" borderId="0" xfId="0" applyNumberFormat="1" applyFont="1" applyFill="1" applyBorder="1" applyAlignment="1" applyProtection="1">
      <alignment horizontal="right" vertical="center"/>
      <protection/>
    </xf>
    <xf numFmtId="188" fontId="5" fillId="0" borderId="0" xfId="0" applyNumberFormat="1" applyFont="1" applyFill="1" applyBorder="1" applyAlignment="1" applyProtection="1">
      <alignment horizontal="right" vertical="center"/>
      <protection/>
    </xf>
    <xf numFmtId="193" fontId="5" fillId="0" borderId="0" xfId="0" applyNumberFormat="1" applyFont="1" applyFill="1" applyBorder="1" applyAlignment="1" applyProtection="1">
      <alignment vertical="center"/>
      <protection/>
    </xf>
    <xf numFmtId="191" fontId="18" fillId="0" borderId="0" xfId="0" applyNumberFormat="1" applyFont="1" applyFill="1" applyBorder="1" applyAlignment="1" applyProtection="1">
      <alignment horizontal="right" vertical="center"/>
      <protection/>
    </xf>
    <xf numFmtId="188" fontId="18" fillId="0" borderId="0" xfId="0" applyNumberFormat="1" applyFont="1" applyFill="1" applyBorder="1" applyAlignment="1" applyProtection="1">
      <alignment horizontal="right" vertical="center"/>
      <protection/>
    </xf>
    <xf numFmtId="193" fontId="5" fillId="0" borderId="0" xfId="0" applyNumberFormat="1" applyFont="1" applyFill="1" applyBorder="1" applyAlignment="1" applyProtection="1">
      <alignment horizontal="right" vertical="center"/>
      <protection/>
    </xf>
    <xf numFmtId="0" fontId="5" fillId="0" borderId="0" xfId="0" applyFont="1" applyFill="1" applyBorder="1" applyAlignment="1" applyProtection="1">
      <alignment vertical="center"/>
      <protection locked="0"/>
    </xf>
    <xf numFmtId="0" fontId="7" fillId="0" borderId="0" xfId="0" applyFont="1" applyFill="1" applyBorder="1" applyAlignment="1" applyProtection="1">
      <alignment vertical="center"/>
      <protection locked="0"/>
    </xf>
    <xf numFmtId="0" fontId="20" fillId="0" borderId="15" xfId="0" applyFont="1" applyBorder="1" applyAlignment="1" applyProtection="1">
      <alignment horizontal="center" vertical="center"/>
      <protection/>
    </xf>
    <xf numFmtId="0" fontId="17" fillId="0" borderId="0" xfId="0" applyFont="1" applyBorder="1" applyAlignment="1" applyProtection="1">
      <alignment horizontal="center" vertical="center"/>
      <protection/>
    </xf>
    <xf numFmtId="0" fontId="21" fillId="0" borderId="16" xfId="0" applyFont="1" applyBorder="1" applyAlignment="1" applyProtection="1">
      <alignment horizontal="center" vertical="center"/>
      <protection/>
    </xf>
    <xf numFmtId="191" fontId="17" fillId="0" borderId="17" xfId="0" applyNumberFormat="1" applyFont="1" applyBorder="1" applyAlignment="1" applyProtection="1">
      <alignment horizontal="center" wrapText="1"/>
      <protection/>
    </xf>
    <xf numFmtId="188" fontId="17" fillId="0" borderId="17" xfId="0" applyNumberFormat="1" applyFont="1" applyBorder="1" applyAlignment="1" applyProtection="1">
      <alignment horizontal="center" wrapText="1"/>
      <protection/>
    </xf>
    <xf numFmtId="191" fontId="17" fillId="0" borderId="17" xfId="0" applyNumberFormat="1" applyFont="1" applyFill="1" applyBorder="1" applyAlignment="1" applyProtection="1">
      <alignment horizontal="center" wrapText="1"/>
      <protection/>
    </xf>
    <xf numFmtId="188" fontId="17" fillId="0" borderId="17" xfId="0" applyNumberFormat="1" applyFont="1" applyFill="1" applyBorder="1" applyAlignment="1" applyProtection="1">
      <alignment horizontal="center" wrapText="1"/>
      <protection/>
    </xf>
    <xf numFmtId="193" fontId="17" fillId="0" borderId="17" xfId="0" applyNumberFormat="1" applyFont="1" applyFill="1" applyBorder="1" applyAlignment="1" applyProtection="1">
      <alignment horizontal="center" wrapText="1"/>
      <protection/>
    </xf>
    <xf numFmtId="0" fontId="17" fillId="0" borderId="17" xfId="0" applyFont="1" applyBorder="1" applyAlignment="1" applyProtection="1">
      <alignment horizontal="center" wrapText="1"/>
      <protection/>
    </xf>
    <xf numFmtId="193" fontId="17" fillId="0" borderId="18" xfId="0" applyNumberFormat="1" applyFont="1" applyFill="1" applyBorder="1" applyAlignment="1" applyProtection="1">
      <alignment horizontal="center" wrapText="1"/>
      <protection/>
    </xf>
    <xf numFmtId="0" fontId="5" fillId="0" borderId="0" xfId="0" applyFont="1" applyFill="1" applyBorder="1" applyAlignment="1" applyProtection="1">
      <alignment horizontal="center" vertical="center"/>
      <protection/>
    </xf>
    <xf numFmtId="0" fontId="6" fillId="0" borderId="0" xfId="0" applyFont="1" applyFill="1" applyBorder="1" applyAlignment="1" applyProtection="1">
      <alignment vertical="center"/>
      <protection locked="0"/>
    </xf>
    <xf numFmtId="0" fontId="8" fillId="0" borderId="0" xfId="0" applyFont="1" applyFill="1" applyBorder="1" applyAlignment="1" applyProtection="1">
      <alignment vertical="center"/>
      <protection locked="0"/>
    </xf>
    <xf numFmtId="3" fontId="22" fillId="33" borderId="12" xfId="0" applyNumberFormat="1" applyFont="1" applyFill="1" applyBorder="1" applyAlignment="1" applyProtection="1">
      <alignment horizontal="center" vertical="center"/>
      <protection/>
    </xf>
    <xf numFmtId="0" fontId="22" fillId="33" borderId="12" xfId="0" applyFont="1" applyFill="1" applyBorder="1" applyAlignment="1" applyProtection="1">
      <alignment horizontal="center" vertical="center"/>
      <protection/>
    </xf>
    <xf numFmtId="185" fontId="22" fillId="33" borderId="12" xfId="0" applyNumberFormat="1" applyFont="1" applyFill="1" applyBorder="1" applyAlignment="1" applyProtection="1">
      <alignment horizontal="center" vertical="center"/>
      <protection/>
    </xf>
    <xf numFmtId="188" fontId="22" fillId="33" borderId="12" xfId="0" applyNumberFormat="1" applyFont="1" applyFill="1" applyBorder="1" applyAlignment="1" applyProtection="1">
      <alignment horizontal="center" vertical="center"/>
      <protection/>
    </xf>
    <xf numFmtId="193" fontId="22" fillId="33" borderId="12" xfId="0" applyNumberFormat="1" applyFont="1" applyFill="1" applyBorder="1" applyAlignment="1" applyProtection="1">
      <alignment horizontal="center" vertical="center"/>
      <protection/>
    </xf>
    <xf numFmtId="192" fontId="22" fillId="33" borderId="12" xfId="61" applyNumberFormat="1" applyFont="1" applyFill="1" applyBorder="1" applyAlignment="1" applyProtection="1">
      <alignment horizontal="center" vertical="center"/>
      <protection/>
    </xf>
    <xf numFmtId="0" fontId="22" fillId="0" borderId="0" xfId="0" applyFont="1" applyBorder="1" applyAlignment="1" applyProtection="1">
      <alignment horizontal="center" vertical="center"/>
      <protection/>
    </xf>
    <xf numFmtId="0" fontId="21" fillId="0" borderId="0" xfId="0" applyFont="1" applyFill="1" applyBorder="1" applyAlignment="1" applyProtection="1">
      <alignment horizontal="right" vertical="center"/>
      <protection/>
    </xf>
    <xf numFmtId="0" fontId="15" fillId="0" borderId="0" xfId="0" applyFont="1" applyFill="1" applyBorder="1" applyAlignment="1" applyProtection="1">
      <alignment vertical="center"/>
      <protection/>
    </xf>
    <xf numFmtId="3" fontId="13" fillId="0" borderId="0" xfId="0" applyNumberFormat="1" applyFont="1" applyFill="1" applyBorder="1" applyAlignment="1" applyProtection="1">
      <alignment horizontal="center" vertical="center"/>
      <protection/>
    </xf>
    <xf numFmtId="0" fontId="13" fillId="0" borderId="0" xfId="0" applyFont="1" applyFill="1" applyBorder="1" applyAlignment="1" applyProtection="1">
      <alignment horizontal="center" vertical="center"/>
      <protection/>
    </xf>
    <xf numFmtId="185" fontId="13" fillId="0" borderId="0" xfId="0" applyNumberFormat="1" applyFont="1" applyFill="1" applyBorder="1" applyAlignment="1" applyProtection="1">
      <alignment vertical="center"/>
      <protection/>
    </xf>
    <xf numFmtId="188" fontId="13" fillId="0" borderId="0" xfId="0" applyNumberFormat="1" applyFont="1" applyFill="1" applyBorder="1" applyAlignment="1" applyProtection="1">
      <alignment vertical="center"/>
      <protection/>
    </xf>
    <xf numFmtId="188" fontId="13" fillId="0" borderId="0" xfId="0" applyNumberFormat="1" applyFont="1" applyFill="1" applyBorder="1" applyAlignment="1" applyProtection="1">
      <alignment horizontal="right" vertical="center"/>
      <protection/>
    </xf>
    <xf numFmtId="193" fontId="13" fillId="0" borderId="0" xfId="0" applyNumberFormat="1" applyFont="1" applyFill="1" applyBorder="1" applyAlignment="1" applyProtection="1">
      <alignment vertical="center"/>
      <protection/>
    </xf>
    <xf numFmtId="185" fontId="13" fillId="0" borderId="0" xfId="0" applyNumberFormat="1" applyFont="1" applyFill="1" applyBorder="1" applyAlignment="1" applyProtection="1">
      <alignment horizontal="right" vertical="center"/>
      <protection/>
    </xf>
    <xf numFmtId="192" fontId="13" fillId="0" borderId="0" xfId="61" applyNumberFormat="1" applyFont="1" applyFill="1" applyBorder="1" applyAlignment="1" applyProtection="1">
      <alignment vertical="center"/>
      <protection/>
    </xf>
    <xf numFmtId="188" fontId="13" fillId="0" borderId="0" xfId="0" applyNumberFormat="1" applyFont="1" applyFill="1" applyBorder="1" applyAlignment="1" applyProtection="1">
      <alignment horizontal="center" vertical="center"/>
      <protection/>
    </xf>
    <xf numFmtId="0" fontId="14" fillId="0" borderId="0" xfId="0" applyFont="1" applyFill="1" applyBorder="1" applyAlignment="1" applyProtection="1">
      <alignment vertical="center"/>
      <protection/>
    </xf>
    <xf numFmtId="0" fontId="20" fillId="0" borderId="0" xfId="0" applyFont="1" applyBorder="1" applyAlignment="1" applyProtection="1">
      <alignment horizontal="right" vertical="center"/>
      <protection locked="0"/>
    </xf>
    <xf numFmtId="0" fontId="11" fillId="0" borderId="0" xfId="0" applyFont="1" applyFill="1" applyBorder="1" applyAlignment="1" applyProtection="1">
      <alignment horizontal="center" vertical="center"/>
      <protection locked="0"/>
    </xf>
    <xf numFmtId="0" fontId="12" fillId="0" borderId="0" xfId="0" applyFont="1" applyFill="1" applyBorder="1" applyAlignment="1" applyProtection="1">
      <alignment horizontal="left" vertical="center"/>
      <protection locked="0"/>
    </xf>
    <xf numFmtId="0" fontId="12" fillId="0" borderId="0" xfId="0" applyFont="1" applyFill="1" applyBorder="1" applyAlignment="1">
      <alignment horizontal="left" vertical="center"/>
    </xf>
    <xf numFmtId="0" fontId="8" fillId="0" borderId="0" xfId="0" applyFont="1" applyBorder="1" applyAlignment="1" applyProtection="1">
      <alignment horizontal="center" vertical="center"/>
      <protection locked="0"/>
    </xf>
    <xf numFmtId="185" fontId="8" fillId="0" borderId="0" xfId="0" applyNumberFormat="1" applyFont="1" applyBorder="1" applyAlignment="1" applyProtection="1">
      <alignment vertical="center"/>
      <protection locked="0"/>
    </xf>
    <xf numFmtId="0" fontId="8" fillId="0" borderId="0" xfId="0" applyFont="1" applyBorder="1" applyAlignment="1" applyProtection="1">
      <alignment vertical="center"/>
      <protection locked="0"/>
    </xf>
    <xf numFmtId="185" fontId="11" fillId="0" borderId="0" xfId="0" applyNumberFormat="1" applyFont="1" applyFill="1" applyBorder="1" applyAlignment="1" applyProtection="1">
      <alignment vertical="center"/>
      <protection locked="0"/>
    </xf>
    <xf numFmtId="193" fontId="8" fillId="0" borderId="0" xfId="0" applyNumberFormat="1" applyFont="1" applyBorder="1" applyAlignment="1" applyProtection="1">
      <alignment vertical="center"/>
      <protection locked="0"/>
    </xf>
    <xf numFmtId="0" fontId="6" fillId="0" borderId="0" xfId="0" applyFont="1" applyBorder="1" applyAlignment="1" applyProtection="1">
      <alignment vertical="center"/>
      <protection locked="0"/>
    </xf>
    <xf numFmtId="0" fontId="12" fillId="0" borderId="0" xfId="0" applyFont="1" applyFill="1" applyBorder="1" applyAlignment="1">
      <alignment horizontal="center" vertical="center"/>
    </xf>
    <xf numFmtId="0" fontId="8" fillId="0" borderId="0" xfId="0" applyFont="1" applyAlignment="1" applyProtection="1">
      <alignment horizontal="center" vertical="center"/>
      <protection locked="0"/>
    </xf>
    <xf numFmtId="185" fontId="8" fillId="0" borderId="0" xfId="0" applyNumberFormat="1" applyFont="1" applyAlignment="1" applyProtection="1">
      <alignment vertical="center"/>
      <protection locked="0"/>
    </xf>
    <xf numFmtId="0" fontId="8" fillId="0" borderId="0" xfId="0" applyFont="1" applyAlignment="1" applyProtection="1">
      <alignment vertical="center"/>
      <protection locked="0"/>
    </xf>
    <xf numFmtId="0" fontId="20" fillId="0" borderId="0" xfId="0" applyFont="1" applyAlignment="1" applyProtection="1">
      <alignment horizontal="right" vertical="center"/>
      <protection locked="0"/>
    </xf>
    <xf numFmtId="185" fontId="11" fillId="0" borderId="0" xfId="0" applyNumberFormat="1" applyFont="1" applyFill="1" applyAlignment="1" applyProtection="1">
      <alignment vertical="center"/>
      <protection locked="0"/>
    </xf>
    <xf numFmtId="0" fontId="6" fillId="0" borderId="0" xfId="0" applyFont="1" applyAlignment="1" applyProtection="1">
      <alignment vertical="center"/>
      <protection locked="0"/>
    </xf>
    <xf numFmtId="193" fontId="8" fillId="0" borderId="0" xfId="0" applyNumberFormat="1" applyFont="1" applyAlignment="1" applyProtection="1">
      <alignment vertical="center"/>
      <protection locked="0"/>
    </xf>
    <xf numFmtId="185" fontId="8" fillId="0" borderId="0" xfId="0" applyNumberFormat="1" applyFont="1" applyAlignment="1" applyProtection="1">
      <alignment horizontal="right" vertical="center"/>
      <protection locked="0"/>
    </xf>
    <xf numFmtId="188" fontId="8" fillId="0" borderId="0" xfId="0" applyNumberFormat="1" applyFont="1" applyAlignment="1" applyProtection="1">
      <alignment vertical="center"/>
      <protection locked="0"/>
    </xf>
    <xf numFmtId="191" fontId="23" fillId="33" borderId="12" xfId="0" applyNumberFormat="1" applyFont="1" applyFill="1" applyBorder="1" applyAlignment="1" applyProtection="1">
      <alignment horizontal="right" vertical="center"/>
      <protection/>
    </xf>
    <xf numFmtId="191" fontId="22" fillId="33" borderId="12" xfId="0" applyNumberFormat="1" applyFont="1" applyFill="1" applyBorder="1" applyAlignment="1" applyProtection="1">
      <alignment horizontal="right" vertical="center"/>
      <protection/>
    </xf>
    <xf numFmtId="191" fontId="11" fillId="0" borderId="10" xfId="0" applyNumberFormat="1" applyFont="1" applyFill="1" applyBorder="1" applyAlignment="1" applyProtection="1">
      <alignment horizontal="right" vertical="center"/>
      <protection locked="0"/>
    </xf>
    <xf numFmtId="196" fontId="23" fillId="33" borderId="12" xfId="0" applyNumberFormat="1" applyFont="1" applyFill="1" applyBorder="1" applyAlignment="1" applyProtection="1">
      <alignment horizontal="right" vertical="center"/>
      <protection/>
    </xf>
    <xf numFmtId="196" fontId="13" fillId="0" borderId="10" xfId="0" applyNumberFormat="1" applyFont="1" applyFill="1" applyBorder="1" applyAlignment="1" applyProtection="1">
      <alignment horizontal="right" vertical="center"/>
      <protection/>
    </xf>
    <xf numFmtId="196" fontId="8" fillId="0" borderId="10" xfId="0" applyNumberFormat="1" applyFont="1" applyFill="1" applyBorder="1" applyAlignment="1" applyProtection="1">
      <alignment horizontal="right" vertical="center"/>
      <protection locked="0"/>
    </xf>
    <xf numFmtId="196" fontId="22" fillId="33" borderId="12" xfId="0" applyNumberFormat="1" applyFont="1" applyFill="1" applyBorder="1" applyAlignment="1" applyProtection="1">
      <alignment horizontal="right" vertical="center"/>
      <protection/>
    </xf>
    <xf numFmtId="196" fontId="11" fillId="0" borderId="10" xfId="0" applyNumberFormat="1" applyFont="1" applyFill="1" applyBorder="1" applyAlignment="1" applyProtection="1">
      <alignment horizontal="right" vertical="center"/>
      <protection locked="0"/>
    </xf>
    <xf numFmtId="0" fontId="4" fillId="0" borderId="10" xfId="0" applyFont="1" applyFill="1" applyBorder="1" applyAlignment="1" applyProtection="1">
      <alignment vertical="center"/>
      <protection locked="0"/>
    </xf>
    <xf numFmtId="0" fontId="25" fillId="0" borderId="10" xfId="0" applyFont="1" applyFill="1" applyBorder="1" applyAlignment="1" applyProtection="1">
      <alignment vertical="center"/>
      <protection locked="0"/>
    </xf>
    <xf numFmtId="0" fontId="22" fillId="33" borderId="19" xfId="0" applyFont="1" applyFill="1" applyBorder="1" applyAlignment="1">
      <alignment horizontal="right" vertical="center"/>
    </xf>
    <xf numFmtId="171" fontId="29" fillId="0" borderId="10" xfId="43" applyFont="1" applyFill="1" applyBorder="1" applyAlignment="1" applyProtection="1">
      <alignment horizontal="left" vertical="center"/>
      <protection/>
    </xf>
    <xf numFmtId="190" fontId="29" fillId="0" borderId="10" xfId="0" applyNumberFormat="1" applyFont="1" applyFill="1" applyBorder="1" applyAlignment="1" applyProtection="1">
      <alignment horizontal="center" vertical="center"/>
      <protection/>
    </xf>
    <xf numFmtId="0" fontId="29" fillId="0" borderId="10" xfId="0" applyFont="1" applyFill="1" applyBorder="1" applyAlignment="1" applyProtection="1">
      <alignment vertical="center"/>
      <protection/>
    </xf>
    <xf numFmtId="0" fontId="29" fillId="0" borderId="10" xfId="0" applyNumberFormat="1" applyFont="1" applyFill="1" applyBorder="1" applyAlignment="1" applyProtection="1">
      <alignment horizontal="center" vertical="center"/>
      <protection/>
    </xf>
    <xf numFmtId="191" fontId="30" fillId="0" borderId="10" xfId="0" applyNumberFormat="1" applyFont="1" applyFill="1" applyBorder="1" applyAlignment="1" applyProtection="1">
      <alignment horizontal="right" vertical="center"/>
      <protection/>
    </xf>
    <xf numFmtId="196" fontId="31" fillId="0" borderId="10" xfId="0" applyNumberFormat="1" applyFont="1" applyFill="1" applyBorder="1" applyAlignment="1" applyProtection="1">
      <alignment horizontal="right" vertical="center"/>
      <protection/>
    </xf>
    <xf numFmtId="191" fontId="29" fillId="0" borderId="10" xfId="0" applyNumberFormat="1" applyFont="1" applyFill="1" applyBorder="1" applyAlignment="1" applyProtection="1">
      <alignment horizontal="right" vertical="center"/>
      <protection/>
    </xf>
    <xf numFmtId="196" fontId="29" fillId="0" borderId="10" xfId="0" applyNumberFormat="1" applyFont="1" applyFill="1" applyBorder="1" applyAlignment="1" applyProtection="1">
      <alignment horizontal="right" vertical="center"/>
      <protection/>
    </xf>
    <xf numFmtId="191" fontId="32" fillId="0" borderId="10" xfId="0" applyNumberFormat="1" applyFont="1" applyFill="1" applyBorder="1" applyAlignment="1" applyProtection="1">
      <alignment horizontal="right" vertical="center"/>
      <protection/>
    </xf>
    <xf numFmtId="196" fontId="32" fillId="0" borderId="10" xfId="0" applyNumberFormat="1" applyFont="1" applyFill="1" applyBorder="1" applyAlignment="1" applyProtection="1">
      <alignment horizontal="right" vertical="center"/>
      <protection/>
    </xf>
    <xf numFmtId="191" fontId="31" fillId="0" borderId="10" xfId="0" applyNumberFormat="1" applyFont="1" applyFill="1" applyBorder="1" applyAlignment="1" applyProtection="1">
      <alignment horizontal="right" vertical="center"/>
      <protection/>
    </xf>
    <xf numFmtId="196" fontId="31" fillId="0" borderId="10" xfId="0" applyNumberFormat="1" applyFont="1" applyFill="1" applyBorder="1" applyAlignment="1" applyProtection="1">
      <alignment horizontal="right" vertical="center"/>
      <protection locked="0"/>
    </xf>
    <xf numFmtId="196" fontId="29" fillId="0" borderId="10" xfId="0" applyNumberFormat="1" applyFont="1" applyFill="1" applyBorder="1" applyAlignment="1" applyProtection="1">
      <alignment horizontal="right" vertical="center"/>
      <protection locked="0"/>
    </xf>
    <xf numFmtId="193" fontId="29" fillId="0" borderId="10" xfId="0" applyNumberFormat="1" applyFont="1" applyFill="1" applyBorder="1" applyAlignment="1" applyProtection="1">
      <alignment vertical="center"/>
      <protection locked="0"/>
    </xf>
    <xf numFmtId="191" fontId="29" fillId="0" borderId="10" xfId="0" applyNumberFormat="1" applyFont="1" applyFill="1" applyBorder="1" applyAlignment="1" applyProtection="1">
      <alignment horizontal="right" vertical="center"/>
      <protection locked="0"/>
    </xf>
    <xf numFmtId="192" fontId="29" fillId="0" borderId="10" xfId="0" applyNumberFormat="1" applyFont="1" applyFill="1" applyBorder="1" applyAlignment="1" applyProtection="1">
      <alignment vertical="center"/>
      <protection locked="0"/>
    </xf>
    <xf numFmtId="0" fontId="33" fillId="0" borderId="10" xfId="0" applyFont="1" applyFill="1" applyBorder="1" applyAlignment="1" applyProtection="1">
      <alignment vertical="center"/>
      <protection locked="0"/>
    </xf>
    <xf numFmtId="0" fontId="29" fillId="0" borderId="10" xfId="0" applyFont="1" applyFill="1" applyBorder="1" applyAlignment="1" applyProtection="1">
      <alignment vertical="center"/>
      <protection locked="0"/>
    </xf>
    <xf numFmtId="1" fontId="34" fillId="0" borderId="10" xfId="0" applyNumberFormat="1" applyFont="1" applyFill="1" applyBorder="1" applyAlignment="1" applyProtection="1">
      <alignment horizontal="right" vertical="center"/>
      <protection/>
    </xf>
    <xf numFmtId="0" fontId="34" fillId="0" borderId="11" xfId="0" applyFont="1" applyFill="1" applyBorder="1" applyAlignment="1" applyProtection="1">
      <alignment horizontal="right" vertical="center"/>
      <protection/>
    </xf>
    <xf numFmtId="0" fontId="34" fillId="0" borderId="20" xfId="0" applyFont="1" applyFill="1" applyBorder="1" applyAlignment="1" applyProtection="1">
      <alignment horizontal="right" vertical="center"/>
      <protection/>
    </xf>
    <xf numFmtId="0" fontId="34" fillId="0" borderId="14" xfId="0" applyFont="1" applyFill="1" applyBorder="1" applyAlignment="1" applyProtection="1">
      <alignment horizontal="right" vertical="center"/>
      <protection/>
    </xf>
    <xf numFmtId="0" fontId="35" fillId="33" borderId="10" xfId="0" applyFont="1" applyFill="1" applyBorder="1" applyAlignment="1" applyProtection="1">
      <alignment horizontal="center" vertical="center"/>
      <protection/>
    </xf>
    <xf numFmtId="0" fontId="35" fillId="0" borderId="10" xfId="0" applyFont="1" applyFill="1" applyBorder="1" applyAlignment="1" applyProtection="1">
      <alignment horizontal="right" vertical="center"/>
      <protection/>
    </xf>
    <xf numFmtId="0" fontId="34" fillId="0" borderId="10" xfId="0" applyFont="1" applyFill="1" applyBorder="1" applyAlignment="1" applyProtection="1">
      <alignment horizontal="right" vertical="center"/>
      <protection locked="0"/>
    </xf>
    <xf numFmtId="0" fontId="28" fillId="0" borderId="11" xfId="0" applyFont="1" applyFill="1" applyBorder="1" applyAlignment="1" applyProtection="1">
      <alignment horizontal="center" vertical="center"/>
      <protection/>
    </xf>
    <xf numFmtId="0" fontId="37" fillId="0" borderId="21" xfId="0" applyFont="1" applyFill="1" applyBorder="1" applyAlignment="1" applyProtection="1">
      <alignment horizontal="center" vertical="center"/>
      <protection/>
    </xf>
    <xf numFmtId="0" fontId="36" fillId="0" borderId="10" xfId="0" applyFont="1" applyFill="1" applyBorder="1" applyAlignment="1" applyProtection="1">
      <alignment horizontal="center" vertical="center"/>
      <protection/>
    </xf>
    <xf numFmtId="0" fontId="38" fillId="0" borderId="11" xfId="0" applyFont="1" applyFill="1" applyBorder="1" applyAlignment="1" applyProtection="1">
      <alignment horizontal="center" vertical="center"/>
      <protection/>
    </xf>
    <xf numFmtId="191" fontId="36" fillId="0" borderId="22" xfId="0" applyNumberFormat="1" applyFont="1" applyFill="1" applyBorder="1" applyAlignment="1" applyProtection="1">
      <alignment horizontal="center" vertical="center" wrapText="1"/>
      <protection/>
    </xf>
    <xf numFmtId="196" fontId="36" fillId="0" borderId="22" xfId="0" applyNumberFormat="1" applyFont="1" applyFill="1" applyBorder="1" applyAlignment="1" applyProtection="1">
      <alignment horizontal="center" vertical="center" wrapText="1"/>
      <protection/>
    </xf>
    <xf numFmtId="193" fontId="36" fillId="0" borderId="22" xfId="0" applyNumberFormat="1" applyFont="1" applyFill="1" applyBorder="1" applyAlignment="1" applyProtection="1">
      <alignment horizontal="center" vertical="center" wrapText="1"/>
      <protection/>
    </xf>
    <xf numFmtId="192" fontId="36" fillId="0" borderId="22" xfId="0" applyNumberFormat="1" applyFont="1" applyFill="1" applyBorder="1" applyAlignment="1" applyProtection="1">
      <alignment horizontal="center" vertical="center" wrapText="1"/>
      <protection/>
    </xf>
    <xf numFmtId="193" fontId="36" fillId="0" borderId="23" xfId="0" applyNumberFormat="1" applyFont="1" applyFill="1" applyBorder="1" applyAlignment="1" applyProtection="1">
      <alignment horizontal="center" vertical="center" wrapText="1"/>
      <protection/>
    </xf>
    <xf numFmtId="190" fontId="40" fillId="0" borderId="10" xfId="0" applyNumberFormat="1" applyFont="1" applyFill="1" applyBorder="1" applyAlignment="1">
      <alignment horizontal="center" vertical="center"/>
    </xf>
    <xf numFmtId="0" fontId="40" fillId="0" borderId="10" xfId="0" applyFont="1" applyFill="1" applyBorder="1" applyAlignment="1">
      <alignment horizontal="left" vertical="center"/>
    </xf>
    <xf numFmtId="4" fontId="41" fillId="0" borderId="10" xfId="43" applyNumberFormat="1" applyFont="1" applyFill="1" applyBorder="1" applyAlignment="1">
      <alignment horizontal="right" vertical="center"/>
    </xf>
    <xf numFmtId="3" fontId="41" fillId="0" borderId="10" xfId="43" applyNumberFormat="1" applyFont="1" applyFill="1" applyBorder="1" applyAlignment="1">
      <alignment horizontal="right" vertical="center"/>
    </xf>
    <xf numFmtId="4" fontId="34" fillId="0" borderId="10" xfId="43" applyNumberFormat="1" applyFont="1" applyFill="1" applyBorder="1" applyAlignment="1">
      <alignment horizontal="right" vertical="center"/>
    </xf>
    <xf numFmtId="3" fontId="34" fillId="0" borderId="10" xfId="43" applyNumberFormat="1" applyFont="1" applyFill="1" applyBorder="1" applyAlignment="1">
      <alignment horizontal="right" vertical="center"/>
    </xf>
    <xf numFmtId="2" fontId="41" fillId="0" borderId="10" xfId="43" applyNumberFormat="1" applyFont="1" applyFill="1" applyBorder="1" applyAlignment="1">
      <alignment horizontal="right" vertical="center"/>
    </xf>
    <xf numFmtId="4" fontId="41" fillId="0" borderId="10" xfId="40" applyNumberFormat="1" applyFont="1" applyFill="1" applyBorder="1" applyAlignment="1">
      <alignment horizontal="right" vertical="center"/>
    </xf>
    <xf numFmtId="3" fontId="41" fillId="0" borderId="10" xfId="40" applyNumberFormat="1" applyFont="1" applyFill="1" applyBorder="1" applyAlignment="1">
      <alignment horizontal="right" vertical="center"/>
    </xf>
    <xf numFmtId="4" fontId="34" fillId="0" borderId="10" xfId="40" applyNumberFormat="1" applyFont="1" applyFill="1" applyBorder="1" applyAlignment="1" applyProtection="1">
      <alignment horizontal="right" vertical="center"/>
      <protection/>
    </xf>
    <xf numFmtId="3" fontId="34" fillId="0" borderId="10" xfId="40" applyNumberFormat="1" applyFont="1" applyFill="1" applyBorder="1" applyAlignment="1" applyProtection="1">
      <alignment horizontal="right" vertical="center"/>
      <protection/>
    </xf>
    <xf numFmtId="2" fontId="41" fillId="0" borderId="10" xfId="40" applyNumberFormat="1" applyFont="1" applyFill="1" applyBorder="1" applyAlignment="1">
      <alignment horizontal="right" vertical="center"/>
    </xf>
    <xf numFmtId="4" fontId="41" fillId="0" borderId="10" xfId="0" applyNumberFormat="1" applyFont="1" applyFill="1" applyBorder="1" applyAlignment="1">
      <alignment horizontal="right" vertical="center"/>
    </xf>
    <xf numFmtId="3" fontId="41" fillId="0" borderId="10" xfId="40" applyNumberFormat="1" applyFont="1" applyFill="1" applyBorder="1" applyAlignment="1" applyProtection="1">
      <alignment horizontal="right" vertical="center"/>
      <protection locked="0"/>
    </xf>
    <xf numFmtId="190" fontId="40" fillId="0" borderId="10" xfId="0" applyNumberFormat="1" applyFont="1" applyFill="1" applyBorder="1" applyAlignment="1" applyProtection="1">
      <alignment horizontal="center" vertical="center"/>
      <protection locked="0"/>
    </xf>
    <xf numFmtId="0" fontId="40" fillId="0" borderId="10" xfId="0" applyFont="1" applyFill="1" applyBorder="1" applyAlignment="1" applyProtection="1">
      <alignment horizontal="left" vertical="center"/>
      <protection locked="0"/>
    </xf>
    <xf numFmtId="4" fontId="41" fillId="0" borderId="10" xfId="43" applyNumberFormat="1" applyFont="1" applyFill="1" applyBorder="1" applyAlignment="1" applyProtection="1">
      <alignment horizontal="right" vertical="center"/>
      <protection locked="0"/>
    </xf>
    <xf numFmtId="3" fontId="41" fillId="0" borderId="10" xfId="43" applyNumberFormat="1" applyFont="1" applyFill="1" applyBorder="1" applyAlignment="1" applyProtection="1">
      <alignment horizontal="right" vertical="center"/>
      <protection locked="0"/>
    </xf>
    <xf numFmtId="4" fontId="34" fillId="0" borderId="10" xfId="43" applyNumberFormat="1" applyFont="1" applyFill="1" applyBorder="1" applyAlignment="1" applyProtection="1">
      <alignment horizontal="right" vertical="center"/>
      <protection/>
    </xf>
    <xf numFmtId="3" fontId="34" fillId="0" borderId="10" xfId="43" applyNumberFormat="1" applyFont="1" applyFill="1" applyBorder="1" applyAlignment="1" applyProtection="1">
      <alignment horizontal="right" vertical="center"/>
      <protection/>
    </xf>
    <xf numFmtId="3" fontId="41" fillId="0" borderId="10" xfId="61" applyNumberFormat="1" applyFont="1" applyFill="1" applyBorder="1" applyAlignment="1" applyProtection="1">
      <alignment horizontal="right" vertical="center"/>
      <protection/>
    </xf>
    <xf numFmtId="2" fontId="41" fillId="0" borderId="10" xfId="61" applyNumberFormat="1" applyFont="1" applyFill="1" applyBorder="1" applyAlignment="1" applyProtection="1">
      <alignment horizontal="right" vertical="center"/>
      <protection/>
    </xf>
    <xf numFmtId="4" fontId="41" fillId="0" borderId="10" xfId="43" applyNumberFormat="1" applyFont="1" applyFill="1" applyBorder="1" applyAlignment="1" applyProtection="1">
      <alignment horizontal="right" vertical="center"/>
      <protection/>
    </xf>
    <xf numFmtId="3" fontId="41" fillId="0" borderId="10" xfId="0" applyNumberFormat="1" applyFont="1" applyFill="1" applyBorder="1" applyAlignment="1">
      <alignment horizontal="right" vertical="center"/>
    </xf>
    <xf numFmtId="190" fontId="40" fillId="0" borderId="10" xfId="0" applyNumberFormat="1" applyFont="1" applyFill="1" applyBorder="1" applyAlignment="1" applyProtection="1">
      <alignment horizontal="left" vertical="center"/>
      <protection locked="0"/>
    </xf>
    <xf numFmtId="0" fontId="40" fillId="0" borderId="10" xfId="0" applyNumberFormat="1" applyFont="1" applyFill="1" applyBorder="1" applyAlignment="1" applyProtection="1">
      <alignment horizontal="left" vertical="center"/>
      <protection locked="0"/>
    </xf>
    <xf numFmtId="0" fontId="40" fillId="0" borderId="10" xfId="0" applyNumberFormat="1" applyFont="1" applyFill="1" applyBorder="1" applyAlignment="1">
      <alignment horizontal="left" vertical="center"/>
    </xf>
    <xf numFmtId="4" fontId="41" fillId="0" borderId="10" xfId="0" applyNumberFormat="1" applyFont="1" applyFill="1" applyBorder="1" applyAlignment="1" applyProtection="1">
      <alignment horizontal="right" vertical="center"/>
      <protection locked="0"/>
    </xf>
    <xf numFmtId="3" fontId="41" fillId="0" borderId="10" xfId="0" applyNumberFormat="1" applyFont="1" applyFill="1" applyBorder="1" applyAlignment="1" applyProtection="1">
      <alignment horizontal="right" vertical="center"/>
      <protection locked="0"/>
    </xf>
    <xf numFmtId="4" fontId="34" fillId="0" borderId="10" xfId="0" applyNumberFormat="1" applyFont="1" applyFill="1" applyBorder="1" applyAlignment="1" applyProtection="1">
      <alignment horizontal="right" vertical="center"/>
      <protection/>
    </xf>
    <xf numFmtId="3" fontId="34" fillId="0" borderId="10" xfId="0" applyNumberFormat="1" applyFont="1" applyFill="1" applyBorder="1" applyAlignment="1" applyProtection="1">
      <alignment horizontal="right" vertical="center"/>
      <protection/>
    </xf>
    <xf numFmtId="190" fontId="40" fillId="0" borderId="24" xfId="0" applyNumberFormat="1" applyFont="1" applyFill="1" applyBorder="1" applyAlignment="1">
      <alignment horizontal="center" vertical="center"/>
    </xf>
    <xf numFmtId="0" fontId="40" fillId="0" borderId="24" xfId="0" applyFont="1" applyFill="1" applyBorder="1" applyAlignment="1">
      <alignment horizontal="left" vertical="center"/>
    </xf>
    <xf numFmtId="0" fontId="39" fillId="0" borderId="25" xfId="0" applyFont="1" applyFill="1" applyBorder="1" applyAlignment="1">
      <alignment horizontal="left" vertical="center"/>
    </xf>
    <xf numFmtId="2" fontId="41" fillId="0" borderId="26" xfId="0" applyNumberFormat="1" applyFont="1" applyFill="1" applyBorder="1" applyAlignment="1">
      <alignment horizontal="right" vertical="center"/>
    </xf>
    <xf numFmtId="0" fontId="39" fillId="0" borderId="25" xfId="0" applyFont="1" applyFill="1" applyBorder="1" applyAlignment="1" applyProtection="1">
      <alignment horizontal="left" vertical="center"/>
      <protection locked="0"/>
    </xf>
    <xf numFmtId="2" fontId="41" fillId="0" borderId="26" xfId="43" applyNumberFormat="1" applyFont="1" applyFill="1" applyBorder="1" applyAlignment="1" applyProtection="1">
      <alignment horizontal="right" vertical="center"/>
      <protection locked="0"/>
    </xf>
    <xf numFmtId="2" fontId="41" fillId="0" borderId="26" xfId="61" applyNumberFormat="1" applyFont="1" applyFill="1" applyBorder="1" applyAlignment="1" applyProtection="1">
      <alignment horizontal="right" vertical="center"/>
      <protection/>
    </xf>
    <xf numFmtId="0" fontId="39" fillId="0" borderId="25" xfId="0" applyFont="1" applyFill="1" applyBorder="1" applyAlignment="1">
      <alignment horizontal="left" vertical="center"/>
    </xf>
    <xf numFmtId="2" fontId="41" fillId="0" borderId="26" xfId="43" applyNumberFormat="1" applyFont="1" applyFill="1" applyBorder="1" applyAlignment="1">
      <alignment horizontal="right" vertical="center"/>
    </xf>
    <xf numFmtId="0" fontId="39" fillId="0" borderId="25" xfId="0" applyNumberFormat="1" applyFont="1" applyFill="1" applyBorder="1" applyAlignment="1" applyProtection="1">
      <alignment horizontal="left" vertical="center"/>
      <protection locked="0"/>
    </xf>
    <xf numFmtId="0" fontId="39" fillId="0" borderId="25" xfId="0" applyNumberFormat="1" applyFont="1" applyFill="1" applyBorder="1" applyAlignment="1">
      <alignment horizontal="left" vertical="center"/>
    </xf>
    <xf numFmtId="0" fontId="39" fillId="0" borderId="27" xfId="0" applyFont="1" applyFill="1" applyBorder="1" applyAlignment="1">
      <alignment horizontal="left" vertical="center"/>
    </xf>
    <xf numFmtId="190" fontId="40" fillId="0" borderId="28" xfId="0" applyNumberFormat="1" applyFont="1" applyFill="1" applyBorder="1" applyAlignment="1">
      <alignment horizontal="center" vertical="center"/>
    </xf>
    <xf numFmtId="0" fontId="40" fillId="0" borderId="28" xfId="0" applyFont="1" applyFill="1" applyBorder="1" applyAlignment="1">
      <alignment horizontal="left" vertical="center"/>
    </xf>
    <xf numFmtId="4" fontId="41" fillId="0" borderId="28" xfId="43" applyNumberFormat="1" applyFont="1" applyFill="1" applyBorder="1" applyAlignment="1">
      <alignment horizontal="right" vertical="center"/>
    </xf>
    <xf numFmtId="3" fontId="41" fillId="0" borderId="28" xfId="43" applyNumberFormat="1" applyFont="1" applyFill="1" applyBorder="1" applyAlignment="1">
      <alignment horizontal="right" vertical="center"/>
    </xf>
    <xf numFmtId="4" fontId="34" fillId="0" borderId="28" xfId="43" applyNumberFormat="1" applyFont="1" applyFill="1" applyBorder="1" applyAlignment="1">
      <alignment horizontal="right" vertical="center"/>
    </xf>
    <xf numFmtId="3" fontId="34" fillId="0" borderId="28" xfId="43" applyNumberFormat="1" applyFont="1" applyFill="1" applyBorder="1" applyAlignment="1">
      <alignment horizontal="right" vertical="center"/>
    </xf>
    <xf numFmtId="2" fontId="41" fillId="0" borderId="29" xfId="0" applyNumberFormat="1" applyFont="1" applyFill="1" applyBorder="1" applyAlignment="1">
      <alignment horizontal="right" vertical="center"/>
    </xf>
    <xf numFmtId="4" fontId="41" fillId="0" borderId="28" xfId="0" applyNumberFormat="1" applyFont="1" applyFill="1" applyBorder="1" applyAlignment="1">
      <alignment horizontal="right" vertical="center"/>
    </xf>
    <xf numFmtId="0" fontId="41" fillId="0" borderId="24" xfId="0" applyFont="1" applyFill="1" applyBorder="1" applyAlignment="1">
      <alignment horizontal="center" vertical="center"/>
    </xf>
    <xf numFmtId="0" fontId="41" fillId="0" borderId="10" xfId="0" applyFont="1" applyFill="1" applyBorder="1" applyAlignment="1">
      <alignment horizontal="center" vertical="center"/>
    </xf>
    <xf numFmtId="0" fontId="41" fillId="0" borderId="28" xfId="0" applyFont="1" applyFill="1" applyBorder="1" applyAlignment="1">
      <alignment horizontal="center" vertical="center"/>
    </xf>
    <xf numFmtId="0" fontId="41" fillId="0" borderId="10" xfId="0" applyFont="1" applyFill="1" applyBorder="1" applyAlignment="1" applyProtection="1">
      <alignment horizontal="center" vertical="center"/>
      <protection locked="0"/>
    </xf>
    <xf numFmtId="0" fontId="41" fillId="0" borderId="10" xfId="0" applyNumberFormat="1" applyFont="1" applyFill="1" applyBorder="1" applyAlignment="1" applyProtection="1">
      <alignment horizontal="center" vertical="center"/>
      <protection locked="0"/>
    </xf>
    <xf numFmtId="0" fontId="41" fillId="0" borderId="10" xfId="0" applyNumberFormat="1" applyFont="1" applyFill="1" applyBorder="1" applyAlignment="1">
      <alignment horizontal="center" vertical="center"/>
    </xf>
    <xf numFmtId="0" fontId="42" fillId="34" borderId="10" xfId="0" applyFont="1" applyFill="1" applyBorder="1" applyAlignment="1" applyProtection="1">
      <alignment horizontal="center" vertical="center"/>
      <protection locked="0"/>
    </xf>
    <xf numFmtId="0" fontId="42" fillId="34" borderId="10" xfId="0" applyFont="1" applyFill="1" applyBorder="1" applyAlignment="1">
      <alignment horizontal="center" vertical="center"/>
    </xf>
    <xf numFmtId="192" fontId="41" fillId="0" borderId="10" xfId="61" applyNumberFormat="1" applyFont="1" applyFill="1" applyBorder="1" applyAlignment="1" applyProtection="1">
      <alignment vertical="center"/>
      <protection/>
    </xf>
    <xf numFmtId="4" fontId="41" fillId="0" borderId="10" xfId="0" applyNumberFormat="1" applyFont="1" applyFill="1" applyBorder="1" applyAlignment="1" applyProtection="1">
      <alignment horizontal="right" vertical="center"/>
      <protection/>
    </xf>
    <xf numFmtId="3" fontId="41" fillId="0" borderId="10" xfId="0" applyNumberFormat="1" applyFont="1" applyFill="1" applyBorder="1" applyAlignment="1" applyProtection="1">
      <alignment horizontal="right" vertical="center"/>
      <protection/>
    </xf>
    <xf numFmtId="2" fontId="41" fillId="0" borderId="10" xfId="0" applyNumberFormat="1" applyFont="1" applyFill="1" applyBorder="1" applyAlignment="1" applyProtection="1">
      <alignment horizontal="right" vertical="center"/>
      <protection/>
    </xf>
    <xf numFmtId="0" fontId="39" fillId="0" borderId="30" xfId="0" applyFont="1" applyFill="1" applyBorder="1" applyAlignment="1">
      <alignment horizontal="left" vertical="center"/>
    </xf>
    <xf numFmtId="4" fontId="41" fillId="0" borderId="24" xfId="40" applyNumberFormat="1" applyFont="1" applyFill="1" applyBorder="1" applyAlignment="1">
      <alignment horizontal="right" vertical="center"/>
    </xf>
    <xf numFmtId="3" fontId="41" fillId="0" borderId="24" xfId="40" applyNumberFormat="1" applyFont="1" applyFill="1" applyBorder="1" applyAlignment="1">
      <alignment horizontal="right" vertical="center"/>
    </xf>
    <xf numFmtId="4" fontId="34" fillId="0" borderId="24" xfId="40" applyNumberFormat="1" applyFont="1" applyFill="1" applyBorder="1" applyAlignment="1" applyProtection="1">
      <alignment horizontal="right" vertical="center"/>
      <protection/>
    </xf>
    <xf numFmtId="3" fontId="34" fillId="0" borderId="24" xfId="40" applyNumberFormat="1" applyFont="1" applyFill="1" applyBorder="1" applyAlignment="1" applyProtection="1">
      <alignment horizontal="right" vertical="center"/>
      <protection/>
    </xf>
    <xf numFmtId="2" fontId="41" fillId="0" borderId="24" xfId="40" applyNumberFormat="1" applyFont="1" applyFill="1" applyBorder="1" applyAlignment="1">
      <alignment horizontal="right" vertical="center"/>
    </xf>
    <xf numFmtId="192" fontId="41" fillId="0" borderId="24" xfId="61" applyNumberFormat="1" applyFont="1" applyFill="1" applyBorder="1" applyAlignment="1" applyProtection="1">
      <alignment vertical="center"/>
      <protection/>
    </xf>
    <xf numFmtId="4" fontId="41" fillId="0" borderId="24" xfId="0" applyNumberFormat="1" applyFont="1" applyFill="1" applyBorder="1" applyAlignment="1">
      <alignment horizontal="right" vertical="center"/>
    </xf>
    <xf numFmtId="3" fontId="41" fillId="0" borderId="24" xfId="40" applyNumberFormat="1" applyFont="1" applyFill="1" applyBorder="1" applyAlignment="1" applyProtection="1">
      <alignment horizontal="right" vertical="center"/>
      <protection locked="0"/>
    </xf>
    <xf numFmtId="2" fontId="41" fillId="0" borderId="31" xfId="0" applyNumberFormat="1" applyFont="1" applyFill="1" applyBorder="1" applyAlignment="1">
      <alignment horizontal="right" vertical="center"/>
    </xf>
    <xf numFmtId="0" fontId="39" fillId="0" borderId="25" xfId="58" applyFont="1" applyFill="1" applyBorder="1" applyAlignment="1">
      <alignment horizontal="left" vertical="center"/>
      <protection/>
    </xf>
    <xf numFmtId="2" fontId="41" fillId="0" borderId="26" xfId="0" applyNumberFormat="1" applyFont="1" applyFill="1" applyBorder="1" applyAlignment="1" applyProtection="1">
      <alignment horizontal="right" vertical="center"/>
      <protection/>
    </xf>
    <xf numFmtId="3" fontId="41" fillId="0" borderId="28" xfId="61" applyNumberFormat="1" applyFont="1" applyFill="1" applyBorder="1" applyAlignment="1" applyProtection="1">
      <alignment horizontal="right" vertical="center"/>
      <protection/>
    </xf>
    <xf numFmtId="2" fontId="41" fillId="0" borderId="28" xfId="61" applyNumberFormat="1" applyFont="1" applyFill="1" applyBorder="1" applyAlignment="1" applyProtection="1">
      <alignment horizontal="right" vertical="center"/>
      <protection/>
    </xf>
    <xf numFmtId="192" fontId="41" fillId="0" borderId="28" xfId="61" applyNumberFormat="1" applyFont="1" applyFill="1" applyBorder="1" applyAlignment="1" applyProtection="1">
      <alignment vertical="center"/>
      <protection/>
    </xf>
    <xf numFmtId="3" fontId="41" fillId="0" borderId="28" xfId="0" applyNumberFormat="1" applyFont="1" applyFill="1" applyBorder="1" applyAlignment="1">
      <alignment horizontal="right" vertical="center"/>
    </xf>
    <xf numFmtId="0" fontId="39" fillId="0" borderId="32" xfId="0" applyFont="1" applyFill="1" applyBorder="1" applyAlignment="1" applyProtection="1">
      <alignment horizontal="left" vertical="center"/>
      <protection locked="0"/>
    </xf>
    <xf numFmtId="190" fontId="40" fillId="0" borderId="12" xfId="0" applyNumberFormat="1" applyFont="1" applyFill="1" applyBorder="1" applyAlignment="1" applyProtection="1">
      <alignment horizontal="center" vertical="center"/>
      <protection locked="0"/>
    </xf>
    <xf numFmtId="0" fontId="40" fillId="0" borderId="12" xfId="0" applyFont="1" applyFill="1" applyBorder="1" applyAlignment="1" applyProtection="1">
      <alignment horizontal="left" vertical="center"/>
      <protection locked="0"/>
    </xf>
    <xf numFmtId="0" fontId="41" fillId="0" borderId="12" xfId="0" applyFont="1" applyFill="1" applyBorder="1" applyAlignment="1" applyProtection="1">
      <alignment horizontal="center" vertical="center"/>
      <protection locked="0"/>
    </xf>
    <xf numFmtId="0" fontId="42" fillId="34" borderId="12" xfId="0" applyFont="1" applyFill="1" applyBorder="1" applyAlignment="1" applyProtection="1">
      <alignment horizontal="center" vertical="center"/>
      <protection locked="0"/>
    </xf>
    <xf numFmtId="4" fontId="41" fillId="0" borderId="12" xfId="43" applyNumberFormat="1" applyFont="1" applyFill="1" applyBorder="1" applyAlignment="1" applyProtection="1">
      <alignment horizontal="right" vertical="center"/>
      <protection locked="0"/>
    </xf>
    <xf numFmtId="3" fontId="41" fillId="0" borderId="12" xfId="43" applyNumberFormat="1" applyFont="1" applyFill="1" applyBorder="1" applyAlignment="1" applyProtection="1">
      <alignment horizontal="right" vertical="center"/>
      <protection locked="0"/>
    </xf>
    <xf numFmtId="4" fontId="34" fillId="0" borderId="12" xfId="43" applyNumberFormat="1" applyFont="1" applyFill="1" applyBorder="1" applyAlignment="1" applyProtection="1">
      <alignment horizontal="right" vertical="center"/>
      <protection/>
    </xf>
    <xf numFmtId="3" fontId="34" fillId="0" borderId="12" xfId="43" applyNumberFormat="1" applyFont="1" applyFill="1" applyBorder="1" applyAlignment="1" applyProtection="1">
      <alignment horizontal="right" vertical="center"/>
      <protection/>
    </xf>
    <xf numFmtId="3" fontId="41" fillId="0" borderId="12" xfId="61" applyNumberFormat="1" applyFont="1" applyFill="1" applyBorder="1" applyAlignment="1" applyProtection="1">
      <alignment horizontal="right" vertical="center"/>
      <protection/>
    </xf>
    <xf numFmtId="2" fontId="41" fillId="0" borderId="12" xfId="61" applyNumberFormat="1" applyFont="1" applyFill="1" applyBorder="1" applyAlignment="1" applyProtection="1">
      <alignment horizontal="right" vertical="center"/>
      <protection/>
    </xf>
    <xf numFmtId="192" fontId="41" fillId="0" borderId="12" xfId="61" applyNumberFormat="1" applyFont="1" applyFill="1" applyBorder="1" applyAlignment="1" applyProtection="1">
      <alignment vertical="center"/>
      <protection/>
    </xf>
    <xf numFmtId="4" fontId="41" fillId="0" borderId="12" xfId="43" applyNumberFormat="1" applyFont="1" applyFill="1" applyBorder="1" applyAlignment="1" applyProtection="1">
      <alignment horizontal="right" vertical="center"/>
      <protection/>
    </xf>
    <xf numFmtId="3" fontId="41" fillId="0" borderId="12" xfId="0" applyNumberFormat="1" applyFont="1" applyFill="1" applyBorder="1" applyAlignment="1">
      <alignment horizontal="right" vertical="center"/>
    </xf>
    <xf numFmtId="2" fontId="41" fillId="0" borderId="33" xfId="61" applyNumberFormat="1" applyFont="1" applyFill="1" applyBorder="1" applyAlignment="1" applyProtection="1">
      <alignment horizontal="right" vertical="center"/>
      <protection/>
    </xf>
    <xf numFmtId="0" fontId="39" fillId="0" borderId="27" xfId="0" applyFont="1" applyFill="1" applyBorder="1" applyAlignment="1" applyProtection="1">
      <alignment horizontal="left" vertical="center"/>
      <protection locked="0"/>
    </xf>
    <xf numFmtId="190" fontId="40" fillId="0" borderId="28" xfId="0" applyNumberFormat="1" applyFont="1" applyFill="1" applyBorder="1" applyAlignment="1" applyProtection="1">
      <alignment horizontal="center" vertical="center"/>
      <protection locked="0"/>
    </xf>
    <xf numFmtId="0" fontId="40" fillId="0" borderId="28" xfId="0" applyFont="1" applyFill="1" applyBorder="1" applyAlignment="1" applyProtection="1">
      <alignment horizontal="left" vertical="center"/>
      <protection locked="0"/>
    </xf>
    <xf numFmtId="0" fontId="41" fillId="0" borderId="28" xfId="0" applyFont="1" applyFill="1" applyBorder="1" applyAlignment="1" applyProtection="1">
      <alignment horizontal="center" vertical="center"/>
      <protection locked="0"/>
    </xf>
    <xf numFmtId="0" fontId="42" fillId="34" borderId="28" xfId="0" applyFont="1" applyFill="1" applyBorder="1" applyAlignment="1" applyProtection="1">
      <alignment horizontal="center" vertical="center"/>
      <protection locked="0"/>
    </xf>
    <xf numFmtId="4" fontId="41" fillId="0" borderId="28" xfId="43" applyNumberFormat="1" applyFont="1" applyFill="1" applyBorder="1" applyAlignment="1" applyProtection="1">
      <alignment horizontal="right" vertical="center"/>
      <protection locked="0"/>
    </xf>
    <xf numFmtId="3" fontId="41" fillId="0" borderId="28" xfId="43" applyNumberFormat="1" applyFont="1" applyFill="1" applyBorder="1" applyAlignment="1" applyProtection="1">
      <alignment horizontal="right" vertical="center"/>
      <protection locked="0"/>
    </xf>
    <xf numFmtId="4" fontId="34" fillId="0" borderId="28" xfId="43" applyNumberFormat="1" applyFont="1" applyFill="1" applyBorder="1" applyAlignment="1" applyProtection="1">
      <alignment horizontal="right" vertical="center"/>
      <protection/>
    </xf>
    <xf numFmtId="3" fontId="34" fillId="0" borderId="28" xfId="43" applyNumberFormat="1" applyFont="1" applyFill="1" applyBorder="1" applyAlignment="1" applyProtection="1">
      <alignment horizontal="right" vertical="center"/>
      <protection/>
    </xf>
    <xf numFmtId="2" fontId="41" fillId="0" borderId="29" xfId="43" applyNumberFormat="1" applyFont="1" applyFill="1" applyBorder="1" applyAlignment="1" applyProtection="1">
      <alignment horizontal="right" vertical="center"/>
      <protection locked="0"/>
    </xf>
    <xf numFmtId="0" fontId="42" fillId="0" borderId="21" xfId="0" applyFont="1" applyFill="1" applyBorder="1" applyAlignment="1" applyProtection="1">
      <alignment vertical="center"/>
      <protection/>
    </xf>
    <xf numFmtId="0" fontId="42" fillId="0" borderId="21" xfId="0" applyFont="1" applyFill="1" applyBorder="1" applyAlignment="1" applyProtection="1">
      <alignment vertical="center"/>
      <protection locked="0"/>
    </xf>
    <xf numFmtId="193" fontId="36" fillId="0" borderId="24" xfId="0" applyNumberFormat="1" applyFont="1" applyFill="1" applyBorder="1" applyAlignment="1" applyProtection="1">
      <alignment horizontal="center" vertical="center" wrapText="1"/>
      <protection/>
    </xf>
    <xf numFmtId="0" fontId="27" fillId="33" borderId="10" xfId="0" applyFont="1" applyFill="1" applyBorder="1" applyAlignment="1" applyProtection="1">
      <alignment horizontal="center" vertical="center"/>
      <protection/>
    </xf>
    <xf numFmtId="0" fontId="24" fillId="33" borderId="22" xfId="0" applyFont="1" applyFill="1" applyBorder="1" applyAlignment="1">
      <alignment/>
    </xf>
    <xf numFmtId="185" fontId="36" fillId="0" borderId="24" xfId="0" applyNumberFormat="1" applyFont="1" applyFill="1" applyBorder="1" applyAlignment="1" applyProtection="1">
      <alignment horizontal="center" vertical="center" wrapText="1"/>
      <protection/>
    </xf>
    <xf numFmtId="0" fontId="36" fillId="0" borderId="24" xfId="0" applyFont="1" applyFill="1" applyBorder="1" applyAlignment="1" applyProtection="1">
      <alignment horizontal="center" vertical="center" wrapText="1"/>
      <protection/>
    </xf>
    <xf numFmtId="0" fontId="36" fillId="0" borderId="22" xfId="0" applyFont="1" applyFill="1" applyBorder="1" applyAlignment="1" applyProtection="1">
      <alignment horizontal="center" vertical="center" wrapText="1"/>
      <protection/>
    </xf>
    <xf numFmtId="193" fontId="36" fillId="0" borderId="31" xfId="0" applyNumberFormat="1" applyFont="1" applyFill="1" applyBorder="1" applyAlignment="1" applyProtection="1">
      <alignment horizontal="center" vertical="center" wrapText="1"/>
      <protection/>
    </xf>
    <xf numFmtId="171" fontId="36" fillId="0" borderId="30" xfId="43" applyFont="1" applyFill="1" applyBorder="1" applyAlignment="1" applyProtection="1">
      <alignment horizontal="center" vertical="center"/>
      <protection/>
    </xf>
    <xf numFmtId="171" fontId="36" fillId="0" borderId="34" xfId="43" applyFont="1" applyFill="1" applyBorder="1" applyAlignment="1" applyProtection="1">
      <alignment horizontal="center" vertical="center"/>
      <protection/>
    </xf>
    <xf numFmtId="0" fontId="16" fillId="0" borderId="10" xfId="0" applyNumberFormat="1" applyFont="1" applyFill="1" applyBorder="1" applyAlignment="1" applyProtection="1">
      <alignment horizontal="right" vertical="center" wrapText="1"/>
      <protection locked="0"/>
    </xf>
    <xf numFmtId="0" fontId="0" fillId="0" borderId="10" xfId="0" applyFill="1" applyBorder="1" applyAlignment="1">
      <alignment horizontal="right" vertical="center" wrapText="1"/>
    </xf>
    <xf numFmtId="0" fontId="16" fillId="0" borderId="10" xfId="0" applyFont="1" applyFill="1" applyBorder="1" applyAlignment="1">
      <alignment horizontal="right" vertical="center" wrapText="1"/>
    </xf>
    <xf numFmtId="193" fontId="9" fillId="0" borderId="10" xfId="0" applyNumberFormat="1" applyFont="1" applyFill="1" applyBorder="1" applyAlignment="1" applyProtection="1">
      <alignment horizontal="right" vertical="center" wrapText="1"/>
      <protection locked="0"/>
    </xf>
    <xf numFmtId="190" fontId="36" fillId="0" borderId="24" xfId="0" applyNumberFormat="1" applyFont="1" applyFill="1" applyBorder="1" applyAlignment="1" applyProtection="1">
      <alignment horizontal="center" vertical="center" wrapText="1"/>
      <protection/>
    </xf>
    <xf numFmtId="190" fontId="36" fillId="0" borderId="22" xfId="0" applyNumberFormat="1" applyFont="1" applyFill="1" applyBorder="1" applyAlignment="1" applyProtection="1">
      <alignment horizontal="center" vertical="center" wrapText="1"/>
      <protection/>
    </xf>
    <xf numFmtId="0" fontId="36" fillId="0" borderId="22" xfId="0" applyFont="1" applyFill="1" applyBorder="1" applyAlignment="1" applyProtection="1">
      <alignment horizontal="center" vertical="center"/>
      <protection/>
    </xf>
    <xf numFmtId="0" fontId="12" fillId="0" borderId="10" xfId="0" applyFont="1" applyFill="1" applyBorder="1" applyAlignment="1" applyProtection="1">
      <alignment horizontal="left" vertical="center"/>
      <protection locked="0"/>
    </xf>
    <xf numFmtId="0" fontId="12" fillId="0" borderId="10" xfId="0" applyFont="1" applyFill="1" applyBorder="1" applyAlignment="1">
      <alignment horizontal="left" vertical="center"/>
    </xf>
    <xf numFmtId="0" fontId="23" fillId="33" borderId="19" xfId="0" applyFont="1" applyFill="1" applyBorder="1" applyAlignment="1">
      <alignment horizontal="center" vertical="center"/>
    </xf>
    <xf numFmtId="0" fontId="23" fillId="33" borderId="35" xfId="0" applyFont="1" applyFill="1" applyBorder="1" applyAlignment="1">
      <alignment horizontal="center" vertical="center"/>
    </xf>
    <xf numFmtId="0" fontId="16" fillId="0" borderId="0" xfId="0" applyFont="1" applyAlignment="1">
      <alignment horizontal="right" vertical="center" wrapText="1"/>
    </xf>
    <xf numFmtId="0" fontId="0" fillId="0" borderId="0" xfId="0" applyAlignment="1">
      <alignment horizontal="right" vertical="center" wrapText="1"/>
    </xf>
    <xf numFmtId="0" fontId="22" fillId="33" borderId="19" xfId="0" applyFont="1" applyFill="1" applyBorder="1" applyAlignment="1">
      <alignment horizontal="center" vertical="center"/>
    </xf>
    <xf numFmtId="0" fontId="22" fillId="33" borderId="36" xfId="0" applyFont="1" applyFill="1" applyBorder="1" applyAlignment="1">
      <alignment horizontal="center" vertical="center"/>
    </xf>
    <xf numFmtId="0" fontId="12" fillId="0" borderId="0" xfId="0" applyFont="1" applyFill="1" applyBorder="1" applyAlignment="1" applyProtection="1">
      <alignment horizontal="left" vertical="center"/>
      <protection locked="0"/>
    </xf>
    <xf numFmtId="193" fontId="9" fillId="0" borderId="0" xfId="0" applyNumberFormat="1" applyFont="1" applyBorder="1" applyAlignment="1" applyProtection="1">
      <alignment horizontal="right" vertical="center" wrapText="1"/>
      <protection locked="0"/>
    </xf>
    <xf numFmtId="193" fontId="17" fillId="0" borderId="37" xfId="0" applyNumberFormat="1" applyFont="1" applyFill="1" applyBorder="1" applyAlignment="1" applyProtection="1">
      <alignment horizontal="center" vertical="center" wrapText="1"/>
      <protection/>
    </xf>
    <xf numFmtId="185" fontId="17" fillId="0" borderId="37" xfId="0" applyNumberFormat="1" applyFont="1" applyFill="1" applyBorder="1" applyAlignment="1" applyProtection="1">
      <alignment horizontal="center" vertical="center" wrapText="1"/>
      <protection/>
    </xf>
    <xf numFmtId="193" fontId="17" fillId="0" borderId="38" xfId="0" applyNumberFormat="1" applyFont="1" applyFill="1" applyBorder="1" applyAlignment="1" applyProtection="1">
      <alignment horizontal="center" vertical="center" wrapText="1"/>
      <protection/>
    </xf>
    <xf numFmtId="0" fontId="16" fillId="0" borderId="0" xfId="0" applyNumberFormat="1" applyFont="1" applyFill="1" applyBorder="1" applyAlignment="1" applyProtection="1">
      <alignment horizontal="right" vertical="center" wrapText="1"/>
      <protection locked="0"/>
    </xf>
    <xf numFmtId="0" fontId="26" fillId="33" borderId="0" xfId="0" applyFont="1" applyFill="1" applyBorder="1" applyAlignment="1" applyProtection="1">
      <alignment horizontal="center" vertical="center"/>
      <protection/>
    </xf>
    <xf numFmtId="0" fontId="24" fillId="0" borderId="0" xfId="0" applyFont="1" applyAlignment="1">
      <alignment/>
    </xf>
    <xf numFmtId="171" fontId="17" fillId="0" borderId="39" xfId="43" applyFont="1" applyFill="1" applyBorder="1" applyAlignment="1" applyProtection="1">
      <alignment horizontal="center" vertical="center"/>
      <protection/>
    </xf>
    <xf numFmtId="171" fontId="17" fillId="0" borderId="40" xfId="43" applyFont="1" applyFill="1" applyBorder="1" applyAlignment="1" applyProtection="1">
      <alignment horizontal="center" vertical="center"/>
      <protection/>
    </xf>
    <xf numFmtId="190" fontId="17" fillId="0" borderId="37" xfId="0" applyNumberFormat="1" applyFont="1" applyFill="1" applyBorder="1" applyAlignment="1" applyProtection="1">
      <alignment horizontal="center" vertical="center" wrapText="1"/>
      <protection/>
    </xf>
    <xf numFmtId="190" fontId="17" fillId="0" borderId="17" xfId="0" applyNumberFormat="1" applyFont="1" applyFill="1" applyBorder="1" applyAlignment="1" applyProtection="1">
      <alignment horizontal="center" vertical="center" wrapText="1"/>
      <protection/>
    </xf>
    <xf numFmtId="0" fontId="17" fillId="0" borderId="37" xfId="0" applyFont="1" applyFill="1" applyBorder="1" applyAlignment="1" applyProtection="1">
      <alignment horizontal="center" vertical="center" wrapText="1"/>
      <protection/>
    </xf>
    <xf numFmtId="0" fontId="17" fillId="0" borderId="17" xfId="0" applyFont="1" applyFill="1" applyBorder="1" applyAlignment="1" applyProtection="1">
      <alignment horizontal="center" vertical="center"/>
      <protection/>
    </xf>
    <xf numFmtId="0" fontId="17" fillId="0" borderId="17" xfId="0" applyFont="1" applyFill="1" applyBorder="1" applyAlignment="1" applyProtection="1">
      <alignment horizontal="center" vertical="center" wrapText="1"/>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Binlik Ayracı 2" xfId="40"/>
    <cellStyle name="Calculation" xfId="41"/>
    <cellStyle name="Check Cell" xfId="42"/>
    <cellStyle name="Comma" xfId="43"/>
    <cellStyle name="Comma [0]"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_1-7Şubat,2008"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22</xdr:col>
      <xdr:colOff>0</xdr:colOff>
      <xdr:row>0</xdr:row>
      <xdr:rowOff>0</xdr:rowOff>
    </xdr:to>
    <xdr:sp fLocksText="0">
      <xdr:nvSpPr>
        <xdr:cNvPr id="1" name="Text Box 1"/>
        <xdr:cNvSpPr txBox="1">
          <a:spLocks noChangeArrowheads="1"/>
        </xdr:cNvSpPr>
      </xdr:nvSpPr>
      <xdr:spPr>
        <a:xfrm>
          <a:off x="0" y="0"/>
          <a:ext cx="16697325"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466725</xdr:colOff>
      <xdr:row>0</xdr:row>
      <xdr:rowOff>0</xdr:rowOff>
    </xdr:to>
    <xdr:sp fLocksText="0">
      <xdr:nvSpPr>
        <xdr:cNvPr id="2" name="Text Box 2"/>
        <xdr:cNvSpPr txBox="1">
          <a:spLocks noChangeArrowheads="1"/>
        </xdr:cNvSpPr>
      </xdr:nvSpPr>
      <xdr:spPr>
        <a:xfrm>
          <a:off x="14258925" y="0"/>
          <a:ext cx="2409825"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38100</xdr:rowOff>
    </xdr:from>
    <xdr:to>
      <xdr:col>22</xdr:col>
      <xdr:colOff>0</xdr:colOff>
      <xdr:row>0</xdr:row>
      <xdr:rowOff>1133475</xdr:rowOff>
    </xdr:to>
    <xdr:sp>
      <xdr:nvSpPr>
        <xdr:cNvPr id="3" name="Text Box 5"/>
        <xdr:cNvSpPr txBox="1">
          <a:spLocks noChangeArrowheads="1"/>
        </xdr:cNvSpPr>
      </xdr:nvSpPr>
      <xdr:spPr>
        <a:xfrm>
          <a:off x="19050" y="38100"/>
          <a:ext cx="16678275" cy="1095375"/>
        </a:xfrm>
        <a:prstGeom prst="rect">
          <a:avLst/>
        </a:prstGeom>
        <a:solidFill>
          <a:srgbClr val="FFCC99"/>
        </a:solidFill>
        <a:ln w="38100" cmpd="dbl">
          <a:noFill/>
        </a:ln>
      </xdr:spPr>
      <xdr:txBody>
        <a:bodyPr vertOverflow="clip" wrap="square" lIns="73152" tIns="73152" rIns="73152" bIns="73152" anchor="ctr"/>
        <a:p>
          <a:pPr algn="ctr">
            <a:defRPr/>
          </a:pPr>
          <a:r>
            <a:rPr lang="en-US" cap="none" sz="4000" b="0" i="0" u="none" baseline="0">
              <a:solidFill>
                <a:srgbClr val="000000"/>
              </a:solidFill>
              <a:latin typeface="Garamond"/>
              <a:ea typeface="Garamond"/>
              <a:cs typeface="Garamond"/>
            </a:rPr>
            <a:t>TÜRKİYE'S WEEKEND MARKET DATA    </a:t>
          </a:r>
          <a:r>
            <a:rPr lang="en-US" cap="none" sz="2600" b="0" i="0" u="none" baseline="0">
              <a:solidFill>
                <a:srgbClr val="000000"/>
              </a:solidFill>
              <a:latin typeface="Garamond"/>
              <a:ea typeface="Garamond"/>
              <a:cs typeface="Garamond"/>
            </a:rPr>
            <a:t>
</a:t>
          </a:r>
          <a:r>
            <a:rPr lang="en-US" cap="none" sz="2600" b="0" i="0" u="none" baseline="0">
              <a:solidFill>
                <a:srgbClr val="000000"/>
              </a:solidFill>
              <a:latin typeface="Garamond"/>
              <a:ea typeface="Garamond"/>
              <a:cs typeface="Garamond"/>
            </a:rPr>
            <a:t>WEEKEND BOX OFFICE &amp; ADMISSION REPORT</a:t>
          </a:r>
        </a:p>
      </xdr:txBody>
    </xdr:sp>
    <xdr:clientData/>
  </xdr:twoCellAnchor>
  <xdr:twoCellAnchor>
    <xdr:from>
      <xdr:col>18</xdr:col>
      <xdr:colOff>0</xdr:colOff>
      <xdr:row>0</xdr:row>
      <xdr:rowOff>419100</xdr:rowOff>
    </xdr:from>
    <xdr:to>
      <xdr:col>21</xdr:col>
      <xdr:colOff>323850</xdr:colOff>
      <xdr:row>0</xdr:row>
      <xdr:rowOff>1104900</xdr:rowOff>
    </xdr:to>
    <xdr:sp fLocksText="0">
      <xdr:nvSpPr>
        <xdr:cNvPr id="4" name="Text Box 6"/>
        <xdr:cNvSpPr txBox="1">
          <a:spLocks noChangeArrowheads="1"/>
        </xdr:cNvSpPr>
      </xdr:nvSpPr>
      <xdr:spPr>
        <a:xfrm>
          <a:off x="14125575" y="419100"/>
          <a:ext cx="2400300" cy="685800"/>
        </a:xfrm>
        <a:prstGeom prst="rect">
          <a:avLst/>
        </a:prstGeom>
        <a:solidFill>
          <a:srgbClr val="FFCC99"/>
        </a:solidFill>
        <a:ln w="9525" cmpd="sng">
          <a:noFill/>
        </a:ln>
      </xdr:spPr>
      <xdr:txBody>
        <a:bodyPr vertOverflow="clip" wrap="square" lIns="0" tIns="41148" rIns="45720" bIns="0"/>
        <a:p>
          <a:pPr algn="r">
            <a:defRPr/>
          </a:pPr>
          <a:r>
            <a:rPr lang="en-US" cap="none" sz="2000" b="0" i="0" u="none" baseline="0">
              <a:solidFill>
                <a:srgbClr val="000000"/>
              </a:solidFill>
              <a:latin typeface="Garamond"/>
              <a:ea typeface="Garamond"/>
              <a:cs typeface="Garamond"/>
            </a:rPr>
            <a:t>WEEKEND: 03
</a:t>
          </a:r>
          <a:r>
            <a:rPr lang="en-US" cap="none" sz="2000" b="0" i="0" u="none" baseline="0">
              <a:solidFill>
                <a:srgbClr val="000000"/>
              </a:solidFill>
              <a:latin typeface="Garamond"/>
              <a:ea typeface="Garamond"/>
              <a:cs typeface="Garamond"/>
            </a:rPr>
            <a:t>15-17 JANUARY 2010</a:t>
          </a:r>
          <a:r>
            <a:rPr lang="en-US" cap="none" sz="1600" b="0" i="0" u="none" baseline="0">
              <a:solidFill>
                <a:srgbClr val="FFFFFF"/>
              </a:solidFill>
              <a:latin typeface="Garamond"/>
              <a:ea typeface="Garamond"/>
              <a:cs typeface="Garamond"/>
            </a:rPr>
            <a:t>
</a:t>
          </a:r>
          <a:r>
            <a:rPr lang="en-US" cap="none" sz="1600" b="0" i="0" u="none" baseline="0">
              <a:solidFill>
                <a:srgbClr val="FFFFFF"/>
              </a:solidFill>
              <a:latin typeface="Garamond"/>
              <a:ea typeface="Garamond"/>
              <a:cs typeface="Garamond"/>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23</xdr:col>
      <xdr:colOff>0</xdr:colOff>
      <xdr:row>0</xdr:row>
      <xdr:rowOff>0</xdr:rowOff>
    </xdr:to>
    <xdr:sp fLocksText="0">
      <xdr:nvSpPr>
        <xdr:cNvPr id="1" name="Text Box 1"/>
        <xdr:cNvSpPr txBox="1">
          <a:spLocks noChangeArrowheads="1"/>
        </xdr:cNvSpPr>
      </xdr:nvSpPr>
      <xdr:spPr>
        <a:xfrm>
          <a:off x="0" y="0"/>
          <a:ext cx="9629775"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133350</xdr:colOff>
      <xdr:row>0</xdr:row>
      <xdr:rowOff>0</xdr:rowOff>
    </xdr:from>
    <xdr:to>
      <xdr:col>22</xdr:col>
      <xdr:colOff>142875</xdr:colOff>
      <xdr:row>0</xdr:row>
      <xdr:rowOff>0</xdr:rowOff>
    </xdr:to>
    <xdr:sp fLocksText="0">
      <xdr:nvSpPr>
        <xdr:cNvPr id="2" name="Text Box 2"/>
        <xdr:cNvSpPr txBox="1">
          <a:spLocks noChangeArrowheads="1"/>
        </xdr:cNvSpPr>
      </xdr:nvSpPr>
      <xdr:spPr>
        <a:xfrm>
          <a:off x="7477125" y="0"/>
          <a:ext cx="215265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22</xdr:col>
      <xdr:colOff>0</xdr:colOff>
      <xdr:row>0</xdr:row>
      <xdr:rowOff>0</xdr:rowOff>
    </xdr:to>
    <xdr:sp fLocksText="0">
      <xdr:nvSpPr>
        <xdr:cNvPr id="3" name="Text Box 3"/>
        <xdr:cNvSpPr txBox="1">
          <a:spLocks noChangeArrowheads="1"/>
        </xdr:cNvSpPr>
      </xdr:nvSpPr>
      <xdr:spPr>
        <a:xfrm>
          <a:off x="0" y="0"/>
          <a:ext cx="948690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466725</xdr:colOff>
      <xdr:row>0</xdr:row>
      <xdr:rowOff>0</xdr:rowOff>
    </xdr:to>
    <xdr:sp fLocksText="0">
      <xdr:nvSpPr>
        <xdr:cNvPr id="4" name="Text Box 4"/>
        <xdr:cNvSpPr txBox="1">
          <a:spLocks noChangeArrowheads="1"/>
        </xdr:cNvSpPr>
      </xdr:nvSpPr>
      <xdr:spPr>
        <a:xfrm>
          <a:off x="7343775" y="0"/>
          <a:ext cx="213360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38100</xdr:rowOff>
    </xdr:from>
    <xdr:to>
      <xdr:col>22</xdr:col>
      <xdr:colOff>9525</xdr:colOff>
      <xdr:row>0</xdr:row>
      <xdr:rowOff>981075</xdr:rowOff>
    </xdr:to>
    <xdr:sp>
      <xdr:nvSpPr>
        <xdr:cNvPr id="5" name="Text Box 5"/>
        <xdr:cNvSpPr txBox="1">
          <a:spLocks noChangeArrowheads="1"/>
        </xdr:cNvSpPr>
      </xdr:nvSpPr>
      <xdr:spPr>
        <a:xfrm>
          <a:off x="19050" y="38100"/>
          <a:ext cx="9477375" cy="942975"/>
        </a:xfrm>
        <a:prstGeom prst="rect">
          <a:avLst/>
        </a:prstGeom>
        <a:solidFill>
          <a:srgbClr val="003366"/>
        </a:solidFill>
        <a:ln w="38100" cmpd="dbl">
          <a:noFill/>
        </a:ln>
      </xdr:spPr>
      <xdr:txBody>
        <a:bodyPr vertOverflow="clip" wrap="square" lIns="64008" tIns="45720" rIns="64008" bIns="45720" anchor="ctr"/>
        <a:p>
          <a:pPr algn="ctr">
            <a:defRPr/>
          </a:pPr>
          <a:r>
            <a:rPr lang="en-US" cap="none" sz="3000" b="0" i="0" u="none" baseline="0">
              <a:solidFill>
                <a:srgbClr val="FFFFFF"/>
              </a:solidFill>
              <a:latin typeface="Impact"/>
              <a:ea typeface="Impact"/>
              <a:cs typeface="Impact"/>
            </a:rPr>
            <a:t>TÜRK</a:t>
          </a:r>
          <a:r>
            <a:rPr lang="en-US" cap="none" sz="3000" b="0" i="0" u="none" baseline="0">
              <a:solidFill>
                <a:srgbClr val="FFFFFF"/>
              </a:solidFill>
              <a:latin typeface="Arial"/>
              <a:ea typeface="Arial"/>
              <a:cs typeface="Arial"/>
            </a:rPr>
            <a:t>İ</a:t>
          </a:r>
          <a:r>
            <a:rPr lang="en-US" cap="none" sz="3000" b="0" i="0" u="none" baseline="0">
              <a:solidFill>
                <a:srgbClr val="FFFFFF"/>
              </a:solidFill>
              <a:latin typeface="Impact"/>
              <a:ea typeface="Impact"/>
              <a:cs typeface="Impact"/>
            </a:rPr>
            <a:t>YE'S WEEKLY MARKET DATA</a:t>
          </a:r>
          <a:r>
            <a:rPr lang="en-US" cap="none" sz="4000" b="0" i="0" u="none" baseline="0">
              <a:solidFill>
                <a:srgbClr val="FFFFFF"/>
              </a:solidFill>
              <a:latin typeface="Impact"/>
              <a:ea typeface="Impact"/>
              <a:cs typeface="Impact"/>
            </a:rPr>
            <a:t>    </a:t>
          </a:r>
          <a:r>
            <a:rPr lang="en-US" cap="none" sz="2600" b="0" i="0" u="none" baseline="0">
              <a:solidFill>
                <a:srgbClr val="FFFFFF"/>
              </a:solidFill>
              <a:latin typeface="Impact"/>
              <a:ea typeface="Impact"/>
              <a:cs typeface="Impact"/>
            </a:rPr>
            <a:t>
</a:t>
          </a:r>
          <a:r>
            <a:rPr lang="en-US" cap="none" sz="1400" b="0" i="0" u="none" baseline="0">
              <a:solidFill>
                <a:srgbClr val="FFFFFF"/>
              </a:solidFill>
              <a:latin typeface="Impact"/>
              <a:ea typeface="Impact"/>
              <a:cs typeface="Impact"/>
            </a:rPr>
            <a:t>WEEKLY BOX OFFICE &amp; ADMISSION REPORT</a:t>
          </a:r>
        </a:p>
      </xdr:txBody>
    </xdr:sp>
    <xdr:clientData/>
  </xdr:twoCellAnchor>
  <xdr:twoCellAnchor>
    <xdr:from>
      <xdr:col>19</xdr:col>
      <xdr:colOff>342900</xdr:colOff>
      <xdr:row>0</xdr:row>
      <xdr:rowOff>409575</xdr:rowOff>
    </xdr:from>
    <xdr:to>
      <xdr:col>21</xdr:col>
      <xdr:colOff>371475</xdr:colOff>
      <xdr:row>0</xdr:row>
      <xdr:rowOff>904875</xdr:rowOff>
    </xdr:to>
    <xdr:sp fLocksText="0">
      <xdr:nvSpPr>
        <xdr:cNvPr id="6" name="Text Box 6"/>
        <xdr:cNvSpPr txBox="1">
          <a:spLocks noChangeArrowheads="1"/>
        </xdr:cNvSpPr>
      </xdr:nvSpPr>
      <xdr:spPr>
        <a:xfrm>
          <a:off x="7686675" y="409575"/>
          <a:ext cx="1695450" cy="495300"/>
        </a:xfrm>
        <a:prstGeom prst="rect">
          <a:avLst/>
        </a:prstGeom>
        <a:solidFill>
          <a:srgbClr val="003366"/>
        </a:solidFill>
        <a:ln w="9525" cmpd="sng">
          <a:noFill/>
        </a:ln>
      </xdr:spPr>
      <xdr:txBody>
        <a:bodyPr vertOverflow="clip" wrap="square" lIns="0" tIns="27432" rIns="36576" bIns="0"/>
        <a:p>
          <a:pPr algn="r">
            <a:defRPr/>
          </a:pPr>
          <a:r>
            <a:rPr lang="en-US" cap="none" sz="1200" b="0" i="0" u="none" baseline="0">
              <a:solidFill>
                <a:srgbClr val="FFFFFF"/>
              </a:solidFill>
              <a:latin typeface="Impact"/>
              <a:ea typeface="Impact"/>
              <a:cs typeface="Impact"/>
            </a:rPr>
            <a:t>WEEKEND: 40
</a:t>
          </a:r>
          <a:r>
            <a:rPr lang="en-US" cap="none" sz="1200" b="0" i="0" u="none" baseline="0">
              <a:solidFill>
                <a:srgbClr val="FFFFFF"/>
              </a:solidFill>
              <a:latin typeface="Impact"/>
              <a:ea typeface="Impact"/>
              <a:cs typeface="Impact"/>
            </a:rPr>
            <a:t>29 SEP' -  01 OCT' 2006</a:t>
          </a:r>
        </a:p>
      </xdr:txBody>
    </xdr:sp>
    <xdr:clientData/>
  </xdr:twoCellAnchor>
  <xdr:twoCellAnchor>
    <xdr:from>
      <xdr:col>0</xdr:col>
      <xdr:colOff>0</xdr:colOff>
      <xdr:row>0</xdr:row>
      <xdr:rowOff>0</xdr:rowOff>
    </xdr:from>
    <xdr:to>
      <xdr:col>22</xdr:col>
      <xdr:colOff>0</xdr:colOff>
      <xdr:row>0</xdr:row>
      <xdr:rowOff>0</xdr:rowOff>
    </xdr:to>
    <xdr:sp fLocksText="0">
      <xdr:nvSpPr>
        <xdr:cNvPr id="7" name="Text Box 7"/>
        <xdr:cNvSpPr txBox="1">
          <a:spLocks noChangeArrowheads="1"/>
        </xdr:cNvSpPr>
      </xdr:nvSpPr>
      <xdr:spPr>
        <a:xfrm>
          <a:off x="0" y="0"/>
          <a:ext cx="948690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466725</xdr:colOff>
      <xdr:row>0</xdr:row>
      <xdr:rowOff>0</xdr:rowOff>
    </xdr:to>
    <xdr:sp fLocksText="0">
      <xdr:nvSpPr>
        <xdr:cNvPr id="8" name="Text Box 8"/>
        <xdr:cNvSpPr txBox="1">
          <a:spLocks noChangeArrowheads="1"/>
        </xdr:cNvSpPr>
      </xdr:nvSpPr>
      <xdr:spPr>
        <a:xfrm>
          <a:off x="7343775" y="0"/>
          <a:ext cx="213360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19050</xdr:rowOff>
    </xdr:from>
    <xdr:to>
      <xdr:col>21</xdr:col>
      <xdr:colOff>457200</xdr:colOff>
      <xdr:row>1</xdr:row>
      <xdr:rowOff>19050</xdr:rowOff>
    </xdr:to>
    <xdr:sp>
      <xdr:nvSpPr>
        <xdr:cNvPr id="9" name="Text Box 9"/>
        <xdr:cNvSpPr txBox="1">
          <a:spLocks noChangeArrowheads="1"/>
        </xdr:cNvSpPr>
      </xdr:nvSpPr>
      <xdr:spPr>
        <a:xfrm>
          <a:off x="19050" y="19050"/>
          <a:ext cx="9448800" cy="1257300"/>
        </a:xfrm>
        <a:prstGeom prst="rect">
          <a:avLst/>
        </a:prstGeom>
        <a:solidFill>
          <a:srgbClr val="FFCC99"/>
        </a:solidFill>
        <a:ln w="38100" cmpd="dbl">
          <a:noFill/>
        </a:ln>
      </xdr:spPr>
      <xdr:txBody>
        <a:bodyPr vertOverflow="clip" wrap="square" lIns="64008" tIns="64008" rIns="0" bIns="64008" anchor="ctr"/>
        <a:p>
          <a:pPr algn="ctr">
            <a:defRPr/>
          </a:pPr>
          <a:r>
            <a:rPr lang="en-US" cap="none" sz="3200" b="0" i="0" u="none" baseline="0">
              <a:solidFill>
                <a:srgbClr val="000000"/>
              </a:solidFill>
              <a:latin typeface="Garamond"/>
              <a:ea typeface="Garamond"/>
              <a:cs typeface="Garamond"/>
            </a:rPr>
            <a:t>TÜRKİYE'S WEEKEND MARKET DATA</a:t>
          </a:r>
          <a:r>
            <a:rPr lang="en-US" cap="none" sz="3500" b="0" i="0" u="none" baseline="0">
              <a:solidFill>
                <a:srgbClr val="000000"/>
              </a:solidFill>
              <a:latin typeface="Garamond"/>
              <a:ea typeface="Garamond"/>
              <a:cs typeface="Garamond"/>
            </a:rPr>
            <a:t> </a:t>
          </a:r>
          <a:r>
            <a:rPr lang="en-US" cap="none" sz="4000" b="0" i="0" u="none" baseline="0">
              <a:solidFill>
                <a:srgbClr val="000000"/>
              </a:solidFill>
              <a:latin typeface="Garamond"/>
              <a:ea typeface="Garamond"/>
              <a:cs typeface="Garamond"/>
            </a:rPr>
            <a:t>  </a:t>
          </a:r>
          <a:r>
            <a:rPr lang="en-US" cap="none" sz="2600" b="0" i="0" u="none" baseline="0">
              <a:solidFill>
                <a:srgbClr val="000000"/>
              </a:solidFill>
              <a:latin typeface="Garamond"/>
              <a:ea typeface="Garamond"/>
              <a:cs typeface="Garamond"/>
            </a:rPr>
            <a:t>
</a:t>
          </a:r>
          <a:r>
            <a:rPr lang="en-US" cap="none" sz="2400" b="0" i="0" u="none" baseline="0">
              <a:solidFill>
                <a:srgbClr val="000000"/>
              </a:solidFill>
              <a:latin typeface="Garamond"/>
              <a:ea typeface="Garamond"/>
              <a:cs typeface="Garamond"/>
            </a:rPr>
            <a:t>WEEKEND BOX OFFICE &amp; ADMISSION REPORT</a:t>
          </a:r>
        </a:p>
      </xdr:txBody>
    </xdr:sp>
    <xdr:clientData/>
  </xdr:twoCellAnchor>
  <xdr:twoCellAnchor>
    <xdr:from>
      <xdr:col>19</xdr:col>
      <xdr:colOff>838200</xdr:colOff>
      <xdr:row>0</xdr:row>
      <xdr:rowOff>733425</xdr:rowOff>
    </xdr:from>
    <xdr:to>
      <xdr:col>22</xdr:col>
      <xdr:colOff>0</xdr:colOff>
      <xdr:row>0</xdr:row>
      <xdr:rowOff>1171575</xdr:rowOff>
    </xdr:to>
    <xdr:sp fLocksText="0">
      <xdr:nvSpPr>
        <xdr:cNvPr id="10" name="Text Box 10"/>
        <xdr:cNvSpPr txBox="1">
          <a:spLocks noChangeArrowheads="1"/>
        </xdr:cNvSpPr>
      </xdr:nvSpPr>
      <xdr:spPr>
        <a:xfrm>
          <a:off x="8181975" y="733425"/>
          <a:ext cx="1304925" cy="438150"/>
        </a:xfrm>
        <a:prstGeom prst="rect">
          <a:avLst/>
        </a:prstGeom>
        <a:solidFill>
          <a:srgbClr val="FFCC99"/>
        </a:solidFill>
        <a:ln w="9525" cmpd="sng">
          <a:noFill/>
        </a:ln>
      </xdr:spPr>
      <xdr:txBody>
        <a:bodyPr vertOverflow="clip" wrap="square" lIns="0" tIns="27432" rIns="36576" bIns="0"/>
        <a:p>
          <a:pPr algn="r">
            <a:defRPr/>
          </a:pPr>
          <a:r>
            <a:rPr lang="en-US" cap="none" sz="1200" b="0" i="0" u="none" baseline="0">
              <a:solidFill>
                <a:srgbClr val="000000"/>
              </a:solidFill>
              <a:latin typeface="Impact"/>
              <a:ea typeface="Impact"/>
              <a:cs typeface="Impact"/>
            </a:rPr>
            <a:t>WEEKEND:  03
</a:t>
          </a:r>
          <a:r>
            <a:rPr lang="en-US" cap="none" sz="1200" b="0" i="0" u="none" baseline="0">
              <a:solidFill>
                <a:srgbClr val="000000"/>
              </a:solidFill>
              <a:latin typeface="Verdana"/>
              <a:ea typeface="Verdana"/>
              <a:cs typeface="Verdana"/>
            </a:rPr>
            <a:t>15-17 JANUARY 2010</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A84"/>
  <sheetViews>
    <sheetView tabSelected="1" zoomScale="70" zoomScaleNormal="70" zoomScalePageLayoutView="0" workbookViewId="0" topLeftCell="A1">
      <selection activeCell="A26" sqref="A26:IV26"/>
    </sheetView>
  </sheetViews>
  <sheetFormatPr defaultColWidth="4.421875" defaultRowHeight="12.75"/>
  <cols>
    <col min="1" max="1" width="4.140625" style="133" bestFit="1" customWidth="1"/>
    <col min="2" max="2" width="52.421875" style="22" bestFit="1" customWidth="1"/>
    <col min="3" max="3" width="9.00390625" style="23" bestFit="1" customWidth="1"/>
    <col min="4" max="4" width="13.57421875" style="10" bestFit="1" customWidth="1"/>
    <col min="5" max="5" width="6.57421875" style="24" bestFit="1" customWidth="1"/>
    <col min="6" max="6" width="7.421875" style="24" bestFit="1" customWidth="1"/>
    <col min="7" max="7" width="8.7109375" style="24" customWidth="1"/>
    <col min="8" max="8" width="10.28125" style="28" bestFit="1" customWidth="1"/>
    <col min="9" max="9" width="6.57421875" style="103" bestFit="1" customWidth="1"/>
    <col min="10" max="10" width="11.8515625" style="28" bestFit="1" customWidth="1"/>
    <col min="11" max="11" width="7.57421875" style="103" bestFit="1" customWidth="1"/>
    <col min="12" max="12" width="11.8515625" style="28" bestFit="1" customWidth="1"/>
    <col min="13" max="13" width="7.57421875" style="103" bestFit="1" customWidth="1"/>
    <col min="14" max="14" width="15.57421875" style="100" bestFit="1" customWidth="1"/>
    <col min="15" max="15" width="10.00390625" style="105" bestFit="1" customWidth="1"/>
    <col min="16" max="16" width="9.421875" style="103" bestFit="1" customWidth="1"/>
    <col min="17" max="17" width="7.421875" style="25" bestFit="1" customWidth="1"/>
    <col min="18" max="18" width="11.8515625" style="28" bestFit="1" customWidth="1"/>
    <col min="19" max="19" width="9.00390625" style="30" bestFit="1" customWidth="1"/>
    <col min="20" max="20" width="13.00390625" style="28" bestFit="1" customWidth="1"/>
    <col min="21" max="21" width="9.140625" style="103" bestFit="1" customWidth="1"/>
    <col min="22" max="22" width="7.421875" style="25" bestFit="1" customWidth="1"/>
    <col min="23" max="23" width="1.8515625" style="107" bestFit="1" customWidth="1"/>
    <col min="24" max="26" width="4.421875" style="10" customWidth="1"/>
    <col min="27" max="27" width="2.00390625" style="10" bestFit="1" customWidth="1"/>
    <col min="28" max="16384" width="4.421875" style="10" customWidth="1"/>
  </cols>
  <sheetData>
    <row r="1" spans="1:23" s="126" customFormat="1" ht="99" customHeight="1">
      <c r="A1" s="127"/>
      <c r="B1" s="109"/>
      <c r="C1" s="110"/>
      <c r="D1" s="111"/>
      <c r="E1" s="112"/>
      <c r="F1" s="112"/>
      <c r="G1" s="112"/>
      <c r="H1" s="113"/>
      <c r="I1" s="114"/>
      <c r="J1" s="115"/>
      <c r="K1" s="116"/>
      <c r="L1" s="117"/>
      <c r="M1" s="118"/>
      <c r="N1" s="119"/>
      <c r="O1" s="120"/>
      <c r="P1" s="121"/>
      <c r="Q1" s="122"/>
      <c r="R1" s="123"/>
      <c r="S1" s="124"/>
      <c r="T1" s="123"/>
      <c r="U1" s="121"/>
      <c r="V1" s="122"/>
      <c r="W1" s="125"/>
    </row>
    <row r="2" spans="1:23" s="7" customFormat="1" ht="27.75" thickBot="1">
      <c r="A2" s="250" t="s">
        <v>11</v>
      </c>
      <c r="B2" s="251"/>
      <c r="C2" s="251"/>
      <c r="D2" s="251"/>
      <c r="E2" s="251"/>
      <c r="F2" s="251"/>
      <c r="G2" s="251"/>
      <c r="H2" s="251"/>
      <c r="I2" s="251"/>
      <c r="J2" s="251"/>
      <c r="K2" s="251"/>
      <c r="L2" s="251"/>
      <c r="M2" s="251"/>
      <c r="N2" s="251"/>
      <c r="O2" s="251"/>
      <c r="P2" s="251"/>
      <c r="Q2" s="251"/>
      <c r="R2" s="251"/>
      <c r="S2" s="251"/>
      <c r="T2" s="251"/>
      <c r="U2" s="251"/>
      <c r="V2" s="251"/>
      <c r="W2" s="106"/>
    </row>
    <row r="3" spans="1:23" s="136" customFormat="1" ht="20.25" customHeight="1">
      <c r="A3" s="134"/>
      <c r="B3" s="256" t="s">
        <v>12</v>
      </c>
      <c r="C3" s="262" t="s">
        <v>17</v>
      </c>
      <c r="D3" s="253" t="s">
        <v>3</v>
      </c>
      <c r="E3" s="253" t="s">
        <v>18</v>
      </c>
      <c r="F3" s="253" t="s">
        <v>19</v>
      </c>
      <c r="G3" s="253" t="s">
        <v>20</v>
      </c>
      <c r="H3" s="252" t="s">
        <v>4</v>
      </c>
      <c r="I3" s="252"/>
      <c r="J3" s="252" t="s">
        <v>5</v>
      </c>
      <c r="K3" s="252"/>
      <c r="L3" s="252" t="s">
        <v>6</v>
      </c>
      <c r="M3" s="252"/>
      <c r="N3" s="249" t="s">
        <v>21</v>
      </c>
      <c r="O3" s="249"/>
      <c r="P3" s="249"/>
      <c r="Q3" s="249"/>
      <c r="R3" s="252" t="s">
        <v>2</v>
      </c>
      <c r="S3" s="252"/>
      <c r="T3" s="249" t="s">
        <v>13</v>
      </c>
      <c r="U3" s="249"/>
      <c r="V3" s="255"/>
      <c r="W3" s="135"/>
    </row>
    <row r="4" spans="1:23" s="136" customFormat="1" ht="30.75" thickBot="1">
      <c r="A4" s="137"/>
      <c r="B4" s="257"/>
      <c r="C4" s="263"/>
      <c r="D4" s="264"/>
      <c r="E4" s="254"/>
      <c r="F4" s="254"/>
      <c r="G4" s="254"/>
      <c r="H4" s="138" t="s">
        <v>9</v>
      </c>
      <c r="I4" s="139" t="s">
        <v>8</v>
      </c>
      <c r="J4" s="138" t="s">
        <v>9</v>
      </c>
      <c r="K4" s="139" t="s">
        <v>8</v>
      </c>
      <c r="L4" s="138" t="s">
        <v>9</v>
      </c>
      <c r="M4" s="139" t="s">
        <v>8</v>
      </c>
      <c r="N4" s="138" t="s">
        <v>9</v>
      </c>
      <c r="O4" s="139" t="s">
        <v>8</v>
      </c>
      <c r="P4" s="139" t="s">
        <v>14</v>
      </c>
      <c r="Q4" s="140" t="s">
        <v>15</v>
      </c>
      <c r="R4" s="138" t="s">
        <v>9</v>
      </c>
      <c r="S4" s="141" t="s">
        <v>7</v>
      </c>
      <c r="T4" s="138" t="s">
        <v>9</v>
      </c>
      <c r="U4" s="139" t="s">
        <v>8</v>
      </c>
      <c r="V4" s="142" t="s">
        <v>15</v>
      </c>
      <c r="W4" s="135"/>
    </row>
    <row r="5" spans="1:23" s="8" customFormat="1" ht="15" customHeight="1">
      <c r="A5" s="128">
        <v>1</v>
      </c>
      <c r="B5" s="206" t="s">
        <v>41</v>
      </c>
      <c r="C5" s="174">
        <v>40165</v>
      </c>
      <c r="D5" s="175" t="s">
        <v>24</v>
      </c>
      <c r="E5" s="194">
        <v>125</v>
      </c>
      <c r="F5" s="194">
        <v>156</v>
      </c>
      <c r="G5" s="194">
        <v>5</v>
      </c>
      <c r="H5" s="207">
        <v>417041.5</v>
      </c>
      <c r="I5" s="208">
        <v>36056</v>
      </c>
      <c r="J5" s="207">
        <v>716069</v>
      </c>
      <c r="K5" s="208">
        <v>62752</v>
      </c>
      <c r="L5" s="207">
        <v>706246.5</v>
      </c>
      <c r="M5" s="208">
        <v>62728</v>
      </c>
      <c r="N5" s="209">
        <f>H5+J5+L5</f>
        <v>1839357</v>
      </c>
      <c r="O5" s="210">
        <f>I5+K5+M5</f>
        <v>161536</v>
      </c>
      <c r="P5" s="208">
        <f>O5/F5</f>
        <v>1035.4871794871794</v>
      </c>
      <c r="Q5" s="211">
        <f>+N5/O5</f>
        <v>11.386669225435815</v>
      </c>
      <c r="R5" s="207">
        <v>2010249.5</v>
      </c>
      <c r="S5" s="212">
        <f aca="true" t="shared" si="0" ref="S5:S36">IF(R5&lt;&gt;0,-(R5-N5)/R5,"")</f>
        <v>-0.08501059196880785</v>
      </c>
      <c r="T5" s="213">
        <v>16023710.5</v>
      </c>
      <c r="U5" s="214">
        <v>1472407</v>
      </c>
      <c r="V5" s="215">
        <f>T5/U5</f>
        <v>10.882663896599242</v>
      </c>
      <c r="W5" s="247"/>
    </row>
    <row r="6" spans="1:23" s="8" customFormat="1" ht="15" customHeight="1">
      <c r="A6" s="128">
        <v>2</v>
      </c>
      <c r="B6" s="181" t="s">
        <v>55</v>
      </c>
      <c r="C6" s="143">
        <v>40179</v>
      </c>
      <c r="D6" s="144" t="s">
        <v>1</v>
      </c>
      <c r="E6" s="195">
        <v>370</v>
      </c>
      <c r="F6" s="195">
        <v>455</v>
      </c>
      <c r="G6" s="195">
        <v>3</v>
      </c>
      <c r="H6" s="145">
        <v>364382</v>
      </c>
      <c r="I6" s="146">
        <v>39621</v>
      </c>
      <c r="J6" s="145">
        <v>672670</v>
      </c>
      <c r="K6" s="146">
        <v>72649</v>
      </c>
      <c r="L6" s="145">
        <v>693501</v>
      </c>
      <c r="M6" s="146">
        <v>74109</v>
      </c>
      <c r="N6" s="147">
        <f>+L6+J6+H6</f>
        <v>1730553</v>
      </c>
      <c r="O6" s="148">
        <f>+M6+K6+I6</f>
        <v>186379</v>
      </c>
      <c r="P6" s="146">
        <f>+O6/F6</f>
        <v>409.62417582417584</v>
      </c>
      <c r="Q6" s="149">
        <f>+N6/O6</f>
        <v>9.285128689390973</v>
      </c>
      <c r="R6" s="145">
        <v>3567910</v>
      </c>
      <c r="S6" s="202">
        <f t="shared" si="0"/>
        <v>-0.514967305789664</v>
      </c>
      <c r="T6" s="145">
        <v>17408307</v>
      </c>
      <c r="U6" s="146">
        <v>1901612</v>
      </c>
      <c r="V6" s="182">
        <f>+T6/U6</f>
        <v>9.15449997160304</v>
      </c>
      <c r="W6" s="248">
        <v>1</v>
      </c>
    </row>
    <row r="7" spans="1:23" s="9" customFormat="1" ht="15" customHeight="1" thickBot="1">
      <c r="A7" s="129">
        <v>3</v>
      </c>
      <c r="B7" s="237" t="s">
        <v>74</v>
      </c>
      <c r="C7" s="238">
        <v>40193</v>
      </c>
      <c r="D7" s="239" t="s">
        <v>23</v>
      </c>
      <c r="E7" s="240">
        <v>83</v>
      </c>
      <c r="F7" s="240">
        <v>133</v>
      </c>
      <c r="G7" s="241">
        <v>1</v>
      </c>
      <c r="H7" s="242">
        <v>210930</v>
      </c>
      <c r="I7" s="243">
        <v>18296</v>
      </c>
      <c r="J7" s="242">
        <v>334462</v>
      </c>
      <c r="K7" s="243">
        <v>28724</v>
      </c>
      <c r="L7" s="242">
        <v>329789</v>
      </c>
      <c r="M7" s="243">
        <v>28117</v>
      </c>
      <c r="N7" s="244">
        <f>+H7+J7+L7</f>
        <v>875181</v>
      </c>
      <c r="O7" s="245">
        <f>+I7+K7+M7</f>
        <v>75137</v>
      </c>
      <c r="P7" s="218">
        <f>IF(N7&lt;&gt;0,O7/F7,"")</f>
        <v>564.9398496240601</v>
      </c>
      <c r="Q7" s="219">
        <f>IF(N7&lt;&gt;0,N7/O7,"")</f>
        <v>11.647803345888178</v>
      </c>
      <c r="R7" s="242"/>
      <c r="S7" s="220">
        <f t="shared" si="0"/>
      </c>
      <c r="T7" s="242">
        <v>875181</v>
      </c>
      <c r="U7" s="243">
        <v>75137</v>
      </c>
      <c r="V7" s="246">
        <f>T7/U7</f>
        <v>11.647803345888178</v>
      </c>
      <c r="W7" s="248"/>
    </row>
    <row r="8" spans="1:23" s="9" customFormat="1" ht="15" customHeight="1">
      <c r="A8" s="130">
        <v>4</v>
      </c>
      <c r="B8" s="222" t="s">
        <v>75</v>
      </c>
      <c r="C8" s="223">
        <v>40193</v>
      </c>
      <c r="D8" s="224" t="s">
        <v>32</v>
      </c>
      <c r="E8" s="225">
        <v>86</v>
      </c>
      <c r="F8" s="225">
        <v>86</v>
      </c>
      <c r="G8" s="226">
        <v>1</v>
      </c>
      <c r="H8" s="227">
        <v>128108.75</v>
      </c>
      <c r="I8" s="228">
        <v>12417</v>
      </c>
      <c r="J8" s="227">
        <v>200951</v>
      </c>
      <c r="K8" s="228">
        <v>19345</v>
      </c>
      <c r="L8" s="227">
        <v>198878.25</v>
      </c>
      <c r="M8" s="228">
        <v>19074</v>
      </c>
      <c r="N8" s="229">
        <f>H8+J8+L8</f>
        <v>527938</v>
      </c>
      <c r="O8" s="230">
        <f>I8+K8+M8</f>
        <v>50836</v>
      </c>
      <c r="P8" s="231">
        <f>IF(N8&lt;&gt;0,O8/F8,"")</f>
        <v>591.1162790697674</v>
      </c>
      <c r="Q8" s="232">
        <f>IF(N8&lt;&gt;0,N8/O8,"")</f>
        <v>10.385120780549217</v>
      </c>
      <c r="R8" s="227"/>
      <c r="S8" s="233">
        <f t="shared" si="0"/>
      </c>
      <c r="T8" s="234">
        <v>527938</v>
      </c>
      <c r="U8" s="235">
        <v>50836</v>
      </c>
      <c r="V8" s="236">
        <f>IF(T8&lt;&gt;0,T8/U8,"")</f>
        <v>10.385120780549217</v>
      </c>
      <c r="W8" s="248"/>
    </row>
    <row r="9" spans="1:23" s="9" customFormat="1" ht="15" customHeight="1">
      <c r="A9" s="130">
        <v>5</v>
      </c>
      <c r="B9" s="216" t="s">
        <v>76</v>
      </c>
      <c r="C9" s="143">
        <v>40193</v>
      </c>
      <c r="D9" s="144" t="s">
        <v>1</v>
      </c>
      <c r="E9" s="195">
        <v>40</v>
      </c>
      <c r="F9" s="195">
        <v>40</v>
      </c>
      <c r="G9" s="201">
        <v>1</v>
      </c>
      <c r="H9" s="145">
        <v>56034</v>
      </c>
      <c r="I9" s="146">
        <v>4469</v>
      </c>
      <c r="J9" s="145">
        <v>86431</v>
      </c>
      <c r="K9" s="146">
        <v>6754</v>
      </c>
      <c r="L9" s="145">
        <v>93948</v>
      </c>
      <c r="M9" s="146">
        <v>7296</v>
      </c>
      <c r="N9" s="147">
        <f>+L9+J9+H9</f>
        <v>236413</v>
      </c>
      <c r="O9" s="148">
        <f>+M9+K9+I9</f>
        <v>18519</v>
      </c>
      <c r="P9" s="146">
        <f>+O9/F9</f>
        <v>462.975</v>
      </c>
      <c r="Q9" s="149">
        <f>+N9/O9</f>
        <v>12.765970084777797</v>
      </c>
      <c r="R9" s="145"/>
      <c r="S9" s="202">
        <f t="shared" si="0"/>
      </c>
      <c r="T9" s="145">
        <v>236413</v>
      </c>
      <c r="U9" s="146">
        <v>18519</v>
      </c>
      <c r="V9" s="182">
        <f>+T9/U9</f>
        <v>12.765970084777797</v>
      </c>
      <c r="W9" s="248"/>
    </row>
    <row r="10" spans="1:23" s="9" customFormat="1" ht="15" customHeight="1">
      <c r="A10" s="130">
        <v>6</v>
      </c>
      <c r="B10" s="178" t="s">
        <v>77</v>
      </c>
      <c r="C10" s="157">
        <v>40193</v>
      </c>
      <c r="D10" s="158" t="s">
        <v>32</v>
      </c>
      <c r="E10" s="197">
        <v>124</v>
      </c>
      <c r="F10" s="197">
        <v>124</v>
      </c>
      <c r="G10" s="200">
        <v>1</v>
      </c>
      <c r="H10" s="159">
        <v>29007.5</v>
      </c>
      <c r="I10" s="160">
        <v>3362</v>
      </c>
      <c r="J10" s="159">
        <v>71599.25</v>
      </c>
      <c r="K10" s="160">
        <v>7843</v>
      </c>
      <c r="L10" s="159">
        <v>96115.5</v>
      </c>
      <c r="M10" s="160">
        <v>10240</v>
      </c>
      <c r="N10" s="161">
        <f aca="true" t="shared" si="1" ref="N10:O12">H10+J10+L10</f>
        <v>196722.25</v>
      </c>
      <c r="O10" s="162">
        <f t="shared" si="1"/>
        <v>21445</v>
      </c>
      <c r="P10" s="163">
        <f>IF(N10&lt;&gt;0,O10/F10,"")</f>
        <v>172.94354838709677</v>
      </c>
      <c r="Q10" s="164">
        <f>IF(N10&lt;&gt;0,N10/O10,"")</f>
        <v>9.1733387736069</v>
      </c>
      <c r="R10" s="159"/>
      <c r="S10" s="202">
        <f t="shared" si="0"/>
      </c>
      <c r="T10" s="165">
        <v>196722.25</v>
      </c>
      <c r="U10" s="166">
        <v>21445</v>
      </c>
      <c r="V10" s="180">
        <f>IF(T10&lt;&gt;0,T10/U10,"")</f>
        <v>9.1733387736069</v>
      </c>
      <c r="W10" s="248">
        <v>1</v>
      </c>
    </row>
    <row r="11" spans="1:23" s="9" customFormat="1" ht="15" customHeight="1">
      <c r="A11" s="130">
        <v>7</v>
      </c>
      <c r="B11" s="176" t="s">
        <v>59</v>
      </c>
      <c r="C11" s="143">
        <v>40172</v>
      </c>
      <c r="D11" s="144" t="s">
        <v>24</v>
      </c>
      <c r="E11" s="195">
        <v>60</v>
      </c>
      <c r="F11" s="195">
        <v>60</v>
      </c>
      <c r="G11" s="195">
        <v>4</v>
      </c>
      <c r="H11" s="150">
        <v>14105</v>
      </c>
      <c r="I11" s="151">
        <v>2052</v>
      </c>
      <c r="J11" s="150">
        <v>63616</v>
      </c>
      <c r="K11" s="151">
        <v>7202</v>
      </c>
      <c r="L11" s="150">
        <v>74304</v>
      </c>
      <c r="M11" s="151">
        <v>8199</v>
      </c>
      <c r="N11" s="152">
        <f t="shared" si="1"/>
        <v>152025</v>
      </c>
      <c r="O11" s="153">
        <f t="shared" si="1"/>
        <v>17453</v>
      </c>
      <c r="P11" s="151">
        <f>O11/F11</f>
        <v>290.8833333333333</v>
      </c>
      <c r="Q11" s="154">
        <f>+N11/O11</f>
        <v>8.71053687045207</v>
      </c>
      <c r="R11" s="150">
        <v>228944.5</v>
      </c>
      <c r="S11" s="202">
        <f t="shared" si="0"/>
        <v>-0.33597443921998565</v>
      </c>
      <c r="T11" s="155">
        <v>1257946</v>
      </c>
      <c r="U11" s="156">
        <v>133704</v>
      </c>
      <c r="V11" s="177">
        <f>T11/U11</f>
        <v>9.408439538084126</v>
      </c>
      <c r="W11" s="247"/>
    </row>
    <row r="12" spans="1:23" s="9" customFormat="1" ht="15" customHeight="1">
      <c r="A12" s="130">
        <v>8</v>
      </c>
      <c r="B12" s="176" t="s">
        <v>78</v>
      </c>
      <c r="C12" s="143">
        <v>40193</v>
      </c>
      <c r="D12" s="144" t="s">
        <v>24</v>
      </c>
      <c r="E12" s="195">
        <v>55</v>
      </c>
      <c r="F12" s="195">
        <v>55</v>
      </c>
      <c r="G12" s="201">
        <v>1</v>
      </c>
      <c r="H12" s="150">
        <v>12978</v>
      </c>
      <c r="I12" s="151">
        <v>1259</v>
      </c>
      <c r="J12" s="150">
        <v>63576.75</v>
      </c>
      <c r="K12" s="151">
        <v>5924</v>
      </c>
      <c r="L12" s="150">
        <v>74735.75</v>
      </c>
      <c r="M12" s="151">
        <v>6899</v>
      </c>
      <c r="N12" s="152">
        <f t="shared" si="1"/>
        <v>151290.5</v>
      </c>
      <c r="O12" s="153">
        <f t="shared" si="1"/>
        <v>14082</v>
      </c>
      <c r="P12" s="151">
        <f>O12/F12</f>
        <v>256.03636363636366</v>
      </c>
      <c r="Q12" s="154">
        <f>+N12/O12</f>
        <v>10.743537849737253</v>
      </c>
      <c r="R12" s="150"/>
      <c r="S12" s="202">
        <f t="shared" si="0"/>
      </c>
      <c r="T12" s="155">
        <v>151290.5</v>
      </c>
      <c r="U12" s="156">
        <v>14082</v>
      </c>
      <c r="V12" s="177">
        <f>T12/U12</f>
        <v>10.743537849737253</v>
      </c>
      <c r="W12" s="247"/>
    </row>
    <row r="13" spans="1:23" s="9" customFormat="1" ht="15" customHeight="1">
      <c r="A13" s="130">
        <v>9</v>
      </c>
      <c r="B13" s="176" t="s">
        <v>44</v>
      </c>
      <c r="C13" s="143">
        <v>40172</v>
      </c>
      <c r="D13" s="144" t="s">
        <v>45</v>
      </c>
      <c r="E13" s="195">
        <v>196</v>
      </c>
      <c r="F13" s="195">
        <v>148</v>
      </c>
      <c r="G13" s="195">
        <v>4</v>
      </c>
      <c r="H13" s="145">
        <v>18860.5</v>
      </c>
      <c r="I13" s="146">
        <v>2744</v>
      </c>
      <c r="J13" s="145">
        <v>41452.5</v>
      </c>
      <c r="K13" s="146">
        <v>5770</v>
      </c>
      <c r="L13" s="145">
        <v>46646.5</v>
      </c>
      <c r="M13" s="146">
        <v>6320</v>
      </c>
      <c r="N13" s="147">
        <f>SUM(H13+J13+L13)</f>
        <v>106959.5</v>
      </c>
      <c r="O13" s="148">
        <f>SUM(I13+K13+M13)</f>
        <v>14834</v>
      </c>
      <c r="P13" s="163">
        <f>O13/F13</f>
        <v>100.22972972972973</v>
      </c>
      <c r="Q13" s="164">
        <f>N13/O13</f>
        <v>7.210428744775515</v>
      </c>
      <c r="R13" s="145">
        <v>201184.25</v>
      </c>
      <c r="S13" s="202">
        <f t="shared" si="0"/>
        <v>-0.46835052942762667</v>
      </c>
      <c r="T13" s="145">
        <v>1775753.25</v>
      </c>
      <c r="U13" s="146">
        <v>230936</v>
      </c>
      <c r="V13" s="177">
        <f>T13/U13</f>
        <v>7.68937389579797</v>
      </c>
      <c r="W13" s="248">
        <v>1</v>
      </c>
    </row>
    <row r="14" spans="1:23" s="9" customFormat="1" ht="15" customHeight="1">
      <c r="A14" s="130">
        <v>10</v>
      </c>
      <c r="B14" s="176" t="s">
        <v>56</v>
      </c>
      <c r="C14" s="143">
        <v>40179</v>
      </c>
      <c r="D14" s="144" t="s">
        <v>24</v>
      </c>
      <c r="E14" s="195">
        <v>42</v>
      </c>
      <c r="F14" s="195">
        <v>40</v>
      </c>
      <c r="G14" s="195">
        <v>3</v>
      </c>
      <c r="H14" s="150">
        <v>21381</v>
      </c>
      <c r="I14" s="151">
        <v>1896</v>
      </c>
      <c r="J14" s="150">
        <v>28941</v>
      </c>
      <c r="K14" s="151">
        <v>2503</v>
      </c>
      <c r="L14" s="150">
        <v>27732</v>
      </c>
      <c r="M14" s="151">
        <v>2478</v>
      </c>
      <c r="N14" s="152">
        <f aca="true" t="shared" si="2" ref="N14:O16">H14+J14+L14</f>
        <v>78054</v>
      </c>
      <c r="O14" s="153">
        <f t="shared" si="2"/>
        <v>6877</v>
      </c>
      <c r="P14" s="151">
        <f>O14/F14</f>
        <v>171.925</v>
      </c>
      <c r="Q14" s="154">
        <f>+N14/O14</f>
        <v>11.350007270612185</v>
      </c>
      <c r="R14" s="150">
        <v>184129.5</v>
      </c>
      <c r="S14" s="202">
        <f t="shared" si="0"/>
        <v>-0.5760918266763337</v>
      </c>
      <c r="T14" s="155">
        <v>663654</v>
      </c>
      <c r="U14" s="156">
        <v>57716</v>
      </c>
      <c r="V14" s="177">
        <f>T14/U14</f>
        <v>11.49861390255735</v>
      </c>
      <c r="W14" s="247"/>
    </row>
    <row r="15" spans="1:23" s="9" customFormat="1" ht="15" customHeight="1">
      <c r="A15" s="130">
        <v>11</v>
      </c>
      <c r="B15" s="176" t="s">
        <v>79</v>
      </c>
      <c r="C15" s="143">
        <v>40193</v>
      </c>
      <c r="D15" s="144" t="s">
        <v>24</v>
      </c>
      <c r="E15" s="195">
        <v>17</v>
      </c>
      <c r="F15" s="195">
        <v>17</v>
      </c>
      <c r="G15" s="201">
        <v>1</v>
      </c>
      <c r="H15" s="150">
        <v>12097.25</v>
      </c>
      <c r="I15" s="151">
        <v>883</v>
      </c>
      <c r="J15" s="150">
        <v>23549.5</v>
      </c>
      <c r="K15" s="151">
        <v>1727</v>
      </c>
      <c r="L15" s="150">
        <v>25327.75</v>
      </c>
      <c r="M15" s="151">
        <v>1864</v>
      </c>
      <c r="N15" s="152">
        <f t="shared" si="2"/>
        <v>60974.5</v>
      </c>
      <c r="O15" s="153">
        <f t="shared" si="2"/>
        <v>4474</v>
      </c>
      <c r="P15" s="151">
        <f>O15/F15</f>
        <v>263.1764705882353</v>
      </c>
      <c r="Q15" s="154">
        <f>+N15/O15</f>
        <v>13.62863209655789</v>
      </c>
      <c r="R15" s="150"/>
      <c r="S15" s="202">
        <f t="shared" si="0"/>
      </c>
      <c r="T15" s="155">
        <v>62054.5</v>
      </c>
      <c r="U15" s="156">
        <v>4582</v>
      </c>
      <c r="V15" s="177">
        <f>T15/U15</f>
        <v>13.543103448275861</v>
      </c>
      <c r="W15" s="247"/>
    </row>
    <row r="16" spans="1:23" s="9" customFormat="1" ht="15" customHeight="1">
      <c r="A16" s="130">
        <v>12</v>
      </c>
      <c r="B16" s="178" t="s">
        <v>43</v>
      </c>
      <c r="C16" s="157">
        <v>40165</v>
      </c>
      <c r="D16" s="158" t="s">
        <v>32</v>
      </c>
      <c r="E16" s="197">
        <v>40</v>
      </c>
      <c r="F16" s="197">
        <v>39</v>
      </c>
      <c r="G16" s="197">
        <v>5</v>
      </c>
      <c r="H16" s="159">
        <v>12021.5</v>
      </c>
      <c r="I16" s="160">
        <v>1566</v>
      </c>
      <c r="J16" s="159">
        <v>20233</v>
      </c>
      <c r="K16" s="160">
        <v>2656</v>
      </c>
      <c r="L16" s="159">
        <v>19820</v>
      </c>
      <c r="M16" s="160">
        <v>2600</v>
      </c>
      <c r="N16" s="161">
        <f t="shared" si="2"/>
        <v>52074.5</v>
      </c>
      <c r="O16" s="162">
        <f t="shared" si="2"/>
        <v>6822</v>
      </c>
      <c r="P16" s="163">
        <f>IF(N16&lt;&gt;0,O16/F16,"")</f>
        <v>174.92307692307693</v>
      </c>
      <c r="Q16" s="164">
        <f>IF(N16&lt;&gt;0,N16/O16,"")</f>
        <v>7.633318674875403</v>
      </c>
      <c r="R16" s="159">
        <v>71972.5</v>
      </c>
      <c r="S16" s="202">
        <f t="shared" si="0"/>
        <v>-0.2764667060335545</v>
      </c>
      <c r="T16" s="165">
        <v>788968</v>
      </c>
      <c r="U16" s="166">
        <v>88029</v>
      </c>
      <c r="V16" s="180">
        <f>IF(T16&lt;&gt;0,T16/U16,"")</f>
        <v>8.962591873132718</v>
      </c>
      <c r="W16" s="248"/>
    </row>
    <row r="17" spans="1:23" s="9" customFormat="1" ht="15" customHeight="1">
      <c r="A17" s="130">
        <v>13</v>
      </c>
      <c r="B17" s="178" t="s">
        <v>60</v>
      </c>
      <c r="C17" s="157">
        <v>40186</v>
      </c>
      <c r="D17" s="158" t="s">
        <v>23</v>
      </c>
      <c r="E17" s="197">
        <v>59</v>
      </c>
      <c r="F17" s="197">
        <v>59</v>
      </c>
      <c r="G17" s="197">
        <v>2</v>
      </c>
      <c r="H17" s="159">
        <v>10361</v>
      </c>
      <c r="I17" s="160">
        <v>979</v>
      </c>
      <c r="J17" s="159">
        <v>17680</v>
      </c>
      <c r="K17" s="160">
        <v>1642</v>
      </c>
      <c r="L17" s="159">
        <v>21185</v>
      </c>
      <c r="M17" s="160">
        <v>1980</v>
      </c>
      <c r="N17" s="161">
        <f>+H17+J17+L17</f>
        <v>49226</v>
      </c>
      <c r="O17" s="162">
        <f>+I17+K17+M17</f>
        <v>4601</v>
      </c>
      <c r="P17" s="163">
        <f>IF(N17&lt;&gt;0,O17/F17,"")</f>
        <v>77.98305084745763</v>
      </c>
      <c r="Q17" s="164">
        <f>IF(N17&lt;&gt;0,N17/O17,"")</f>
        <v>10.698978482938491</v>
      </c>
      <c r="R17" s="159">
        <v>126375</v>
      </c>
      <c r="S17" s="202">
        <f t="shared" si="0"/>
        <v>-0.6104767556874382</v>
      </c>
      <c r="T17" s="159">
        <v>226733</v>
      </c>
      <c r="U17" s="160">
        <v>21703</v>
      </c>
      <c r="V17" s="179">
        <f>T17/U17</f>
        <v>10.447081048702945</v>
      </c>
      <c r="W17" s="248"/>
    </row>
    <row r="18" spans="1:23" s="9" customFormat="1" ht="15" customHeight="1">
      <c r="A18" s="130">
        <v>14</v>
      </c>
      <c r="B18" s="176" t="s">
        <v>46</v>
      </c>
      <c r="C18" s="143">
        <v>40165</v>
      </c>
      <c r="D18" s="144" t="s">
        <v>24</v>
      </c>
      <c r="E18" s="195">
        <v>74</v>
      </c>
      <c r="F18" s="195">
        <v>53</v>
      </c>
      <c r="G18" s="195">
        <v>5</v>
      </c>
      <c r="H18" s="150">
        <v>8616.5</v>
      </c>
      <c r="I18" s="151">
        <v>1325</v>
      </c>
      <c r="J18" s="150">
        <v>13803.5</v>
      </c>
      <c r="K18" s="151">
        <v>2077</v>
      </c>
      <c r="L18" s="150">
        <v>16903</v>
      </c>
      <c r="M18" s="151">
        <v>2412</v>
      </c>
      <c r="N18" s="152">
        <f>H18+J18+L18</f>
        <v>39323</v>
      </c>
      <c r="O18" s="153">
        <f>I18+K18+M18</f>
        <v>5814</v>
      </c>
      <c r="P18" s="151">
        <f>O18/F18</f>
        <v>109.69811320754717</v>
      </c>
      <c r="Q18" s="154">
        <f>+N18/O18</f>
        <v>6.763501891984864</v>
      </c>
      <c r="R18" s="150">
        <v>65703</v>
      </c>
      <c r="S18" s="202">
        <f t="shared" si="0"/>
        <v>-0.4015037365112704</v>
      </c>
      <c r="T18" s="155">
        <v>1116798.5</v>
      </c>
      <c r="U18" s="156">
        <v>126475</v>
      </c>
      <c r="V18" s="177">
        <f>T18/U18</f>
        <v>8.830191737497529</v>
      </c>
      <c r="W18" s="247">
        <v>1</v>
      </c>
    </row>
    <row r="19" spans="1:23" s="9" customFormat="1" ht="15" customHeight="1">
      <c r="A19" s="130">
        <v>15</v>
      </c>
      <c r="B19" s="176" t="s">
        <v>61</v>
      </c>
      <c r="C19" s="143">
        <v>40186</v>
      </c>
      <c r="D19" s="144" t="s">
        <v>62</v>
      </c>
      <c r="E19" s="195">
        <v>19</v>
      </c>
      <c r="F19" s="195">
        <v>19</v>
      </c>
      <c r="G19" s="195">
        <v>2</v>
      </c>
      <c r="H19" s="203">
        <v>9286</v>
      </c>
      <c r="I19" s="204">
        <v>760</v>
      </c>
      <c r="J19" s="203">
        <v>13312</v>
      </c>
      <c r="K19" s="204">
        <v>1058</v>
      </c>
      <c r="L19" s="203">
        <v>13593</v>
      </c>
      <c r="M19" s="204">
        <v>1103</v>
      </c>
      <c r="N19" s="172">
        <f>SUM(H19+J19+L19)</f>
        <v>36191</v>
      </c>
      <c r="O19" s="173">
        <f>SUM(I19+K19+M19)</f>
        <v>2921</v>
      </c>
      <c r="P19" s="204">
        <f>O19/F19</f>
        <v>153.73684210526315</v>
      </c>
      <c r="Q19" s="205">
        <f>N19/O19</f>
        <v>12.389934953782952</v>
      </c>
      <c r="R19" s="170">
        <v>96707</v>
      </c>
      <c r="S19" s="202">
        <f t="shared" si="0"/>
        <v>-0.6257664905332603</v>
      </c>
      <c r="T19" s="170">
        <v>182290</v>
      </c>
      <c r="U19" s="171">
        <v>14389</v>
      </c>
      <c r="V19" s="217">
        <f>T19/U19</f>
        <v>12.668705260963236</v>
      </c>
      <c r="W19" s="248"/>
    </row>
    <row r="20" spans="1:23" s="9" customFormat="1" ht="15" customHeight="1">
      <c r="A20" s="130">
        <v>16</v>
      </c>
      <c r="B20" s="178" t="s">
        <v>57</v>
      </c>
      <c r="C20" s="157">
        <v>40179</v>
      </c>
      <c r="D20" s="158" t="s">
        <v>23</v>
      </c>
      <c r="E20" s="197">
        <v>60</v>
      </c>
      <c r="F20" s="197">
        <v>29</v>
      </c>
      <c r="G20" s="197">
        <v>3</v>
      </c>
      <c r="H20" s="159">
        <v>3099</v>
      </c>
      <c r="I20" s="160">
        <v>417</v>
      </c>
      <c r="J20" s="159">
        <v>7802</v>
      </c>
      <c r="K20" s="160">
        <v>955</v>
      </c>
      <c r="L20" s="159">
        <v>8262</v>
      </c>
      <c r="M20" s="160">
        <v>1026</v>
      </c>
      <c r="N20" s="161">
        <f aca="true" t="shared" si="3" ref="N20:O24">+H20+J20+L20</f>
        <v>19163</v>
      </c>
      <c r="O20" s="162">
        <f t="shared" si="3"/>
        <v>2398</v>
      </c>
      <c r="P20" s="163">
        <f>IF(N20&lt;&gt;0,O20/F20,"")</f>
        <v>82.6896551724138</v>
      </c>
      <c r="Q20" s="164">
        <f>IF(N20&lt;&gt;0,N20/O20,"")</f>
        <v>7.991242702251877</v>
      </c>
      <c r="R20" s="159">
        <v>131663</v>
      </c>
      <c r="S20" s="202">
        <f t="shared" si="0"/>
        <v>-0.8544541746732187</v>
      </c>
      <c r="T20" s="159">
        <v>448646</v>
      </c>
      <c r="U20" s="160">
        <v>41772</v>
      </c>
      <c r="V20" s="179">
        <f>T20/U20</f>
        <v>10.740352389160202</v>
      </c>
      <c r="W20" s="248"/>
    </row>
    <row r="21" spans="1:23" s="9" customFormat="1" ht="15" customHeight="1">
      <c r="A21" s="130">
        <v>17</v>
      </c>
      <c r="B21" s="178" t="s">
        <v>33</v>
      </c>
      <c r="C21" s="157">
        <v>40144</v>
      </c>
      <c r="D21" s="167" t="s">
        <v>34</v>
      </c>
      <c r="E21" s="197">
        <v>258</v>
      </c>
      <c r="F21" s="197">
        <v>25</v>
      </c>
      <c r="G21" s="197">
        <v>8</v>
      </c>
      <c r="H21" s="159">
        <v>2775</v>
      </c>
      <c r="I21" s="160">
        <v>498</v>
      </c>
      <c r="J21" s="159">
        <v>6706.5</v>
      </c>
      <c r="K21" s="160">
        <v>1123</v>
      </c>
      <c r="L21" s="159">
        <v>7178</v>
      </c>
      <c r="M21" s="160">
        <v>1157</v>
      </c>
      <c r="N21" s="161">
        <f t="shared" si="3"/>
        <v>16659.5</v>
      </c>
      <c r="O21" s="162">
        <f t="shared" si="3"/>
        <v>2778</v>
      </c>
      <c r="P21" s="163">
        <f>IF(N21&lt;&gt;0,O21/F21,"")</f>
        <v>111.12</v>
      </c>
      <c r="Q21" s="164">
        <f>IF(N21&lt;&gt;0,N21/O21,"")</f>
        <v>5.996940244780418</v>
      </c>
      <c r="R21" s="165">
        <v>41272</v>
      </c>
      <c r="S21" s="202">
        <f t="shared" si="0"/>
        <v>-0.5963486140724946</v>
      </c>
      <c r="T21" s="159">
        <v>9626860.75</v>
      </c>
      <c r="U21" s="160">
        <v>1119420</v>
      </c>
      <c r="V21" s="179">
        <f>T21/U21</f>
        <v>8.599864885387076</v>
      </c>
      <c r="W21" s="248">
        <v>1</v>
      </c>
    </row>
    <row r="22" spans="1:23" s="9" customFormat="1" ht="15" customHeight="1">
      <c r="A22" s="130">
        <v>18</v>
      </c>
      <c r="B22" s="183" t="s">
        <v>39</v>
      </c>
      <c r="C22" s="157">
        <v>40158</v>
      </c>
      <c r="D22" s="168" t="s">
        <v>38</v>
      </c>
      <c r="E22" s="198">
        <v>148</v>
      </c>
      <c r="F22" s="198">
        <v>39</v>
      </c>
      <c r="G22" s="198">
        <v>6</v>
      </c>
      <c r="H22" s="159">
        <v>3224</v>
      </c>
      <c r="I22" s="160">
        <v>555</v>
      </c>
      <c r="J22" s="159">
        <v>5964</v>
      </c>
      <c r="K22" s="160">
        <v>990</v>
      </c>
      <c r="L22" s="159">
        <v>6387</v>
      </c>
      <c r="M22" s="160">
        <v>1022</v>
      </c>
      <c r="N22" s="161">
        <f t="shared" si="3"/>
        <v>15575</v>
      </c>
      <c r="O22" s="162">
        <f t="shared" si="3"/>
        <v>2567</v>
      </c>
      <c r="P22" s="146">
        <f>+O22/F22</f>
        <v>65.82051282051282</v>
      </c>
      <c r="Q22" s="149">
        <f>+N22/O22</f>
        <v>6.067393844955201</v>
      </c>
      <c r="R22" s="159">
        <v>39826</v>
      </c>
      <c r="S22" s="202">
        <f t="shared" si="0"/>
        <v>-0.6089238186109577</v>
      </c>
      <c r="T22" s="159">
        <v>2834979</v>
      </c>
      <c r="U22" s="160">
        <v>335771</v>
      </c>
      <c r="V22" s="180">
        <f>+T22/U22</f>
        <v>8.443191937362071</v>
      </c>
      <c r="W22" s="248">
        <v>1</v>
      </c>
    </row>
    <row r="23" spans="1:23" s="9" customFormat="1" ht="15" customHeight="1">
      <c r="A23" s="130">
        <v>19</v>
      </c>
      <c r="B23" s="178">
        <v>2012</v>
      </c>
      <c r="C23" s="157">
        <v>40130</v>
      </c>
      <c r="D23" s="158" t="s">
        <v>23</v>
      </c>
      <c r="E23" s="197">
        <v>178</v>
      </c>
      <c r="F23" s="197">
        <v>19</v>
      </c>
      <c r="G23" s="197">
        <v>10</v>
      </c>
      <c r="H23" s="159">
        <v>2948</v>
      </c>
      <c r="I23" s="160">
        <v>461</v>
      </c>
      <c r="J23" s="159">
        <v>6273</v>
      </c>
      <c r="K23" s="160">
        <v>1575</v>
      </c>
      <c r="L23" s="159">
        <v>5380</v>
      </c>
      <c r="M23" s="160">
        <v>854</v>
      </c>
      <c r="N23" s="161">
        <f t="shared" si="3"/>
        <v>14601</v>
      </c>
      <c r="O23" s="162">
        <f t="shared" si="3"/>
        <v>2890</v>
      </c>
      <c r="P23" s="163">
        <f>IF(N23&lt;&gt;0,O23/F23,"")</f>
        <v>152.10526315789474</v>
      </c>
      <c r="Q23" s="164">
        <f>IF(N23&lt;&gt;0,N23/O23,"")</f>
        <v>5.052249134948097</v>
      </c>
      <c r="R23" s="159">
        <v>18884</v>
      </c>
      <c r="S23" s="202">
        <f t="shared" si="0"/>
        <v>-0.22680576149120948</v>
      </c>
      <c r="T23" s="159">
        <v>13200378</v>
      </c>
      <c r="U23" s="160">
        <v>1484260</v>
      </c>
      <c r="V23" s="179">
        <f>T23/U23</f>
        <v>8.893575249619339</v>
      </c>
      <c r="W23" s="248"/>
    </row>
    <row r="24" spans="1:23" s="9" customFormat="1" ht="15" customHeight="1">
      <c r="A24" s="130">
        <v>20</v>
      </c>
      <c r="B24" s="178" t="s">
        <v>40</v>
      </c>
      <c r="C24" s="157">
        <v>40158</v>
      </c>
      <c r="D24" s="158" t="s">
        <v>23</v>
      </c>
      <c r="E24" s="197">
        <v>141</v>
      </c>
      <c r="F24" s="197">
        <v>22</v>
      </c>
      <c r="G24" s="197">
        <v>6</v>
      </c>
      <c r="H24" s="159">
        <v>3504</v>
      </c>
      <c r="I24" s="160">
        <v>703</v>
      </c>
      <c r="J24" s="159">
        <v>5848</v>
      </c>
      <c r="K24" s="160">
        <v>1122</v>
      </c>
      <c r="L24" s="159">
        <v>4979</v>
      </c>
      <c r="M24" s="160">
        <v>980</v>
      </c>
      <c r="N24" s="161">
        <f t="shared" si="3"/>
        <v>14331</v>
      </c>
      <c r="O24" s="162">
        <f t="shared" si="3"/>
        <v>2805</v>
      </c>
      <c r="P24" s="163">
        <f>IF(N24&lt;&gt;0,O24/F24,"")</f>
        <v>127.5</v>
      </c>
      <c r="Q24" s="164">
        <f>IF(N24&lt;&gt;0,N24/O24,"")</f>
        <v>5.109090909090909</v>
      </c>
      <c r="R24" s="159">
        <v>21847</v>
      </c>
      <c r="S24" s="202">
        <f t="shared" si="0"/>
        <v>-0.3440289284569964</v>
      </c>
      <c r="T24" s="159">
        <v>1677931</v>
      </c>
      <c r="U24" s="160">
        <v>195926</v>
      </c>
      <c r="V24" s="179">
        <f>T24/U24</f>
        <v>8.564105835876811</v>
      </c>
      <c r="W24" s="248"/>
    </row>
    <row r="25" spans="1:23" s="9" customFormat="1" ht="15" customHeight="1">
      <c r="A25" s="130">
        <v>21</v>
      </c>
      <c r="B25" s="176" t="s">
        <v>27</v>
      </c>
      <c r="C25" s="143">
        <v>40137</v>
      </c>
      <c r="D25" s="144" t="s">
        <v>24</v>
      </c>
      <c r="E25" s="195">
        <v>147</v>
      </c>
      <c r="F25" s="195">
        <v>16</v>
      </c>
      <c r="G25" s="195">
        <v>9</v>
      </c>
      <c r="H25" s="150">
        <v>3078.5</v>
      </c>
      <c r="I25" s="151">
        <v>678</v>
      </c>
      <c r="J25" s="150">
        <v>5369</v>
      </c>
      <c r="K25" s="151">
        <v>1002</v>
      </c>
      <c r="L25" s="150">
        <v>4602</v>
      </c>
      <c r="M25" s="151">
        <v>836</v>
      </c>
      <c r="N25" s="152">
        <f>H25+J25+L25</f>
        <v>13049.5</v>
      </c>
      <c r="O25" s="153">
        <f>I25+K25+M25</f>
        <v>2516</v>
      </c>
      <c r="P25" s="151">
        <f>O25/F25</f>
        <v>157.25</v>
      </c>
      <c r="Q25" s="154">
        <f>+N25/O25</f>
        <v>5.1866057233704295</v>
      </c>
      <c r="R25" s="150">
        <v>23508.5</v>
      </c>
      <c r="S25" s="202">
        <f t="shared" si="0"/>
        <v>-0.4449029074590042</v>
      </c>
      <c r="T25" s="155">
        <v>10659507</v>
      </c>
      <c r="U25" s="156">
        <v>1220617</v>
      </c>
      <c r="V25" s="177">
        <f>T25/U25</f>
        <v>8.73288427082369</v>
      </c>
      <c r="W25" s="247"/>
    </row>
    <row r="26" spans="1:23" s="9" customFormat="1" ht="15" customHeight="1">
      <c r="A26" s="130">
        <v>22</v>
      </c>
      <c r="B26" s="181" t="s">
        <v>80</v>
      </c>
      <c r="C26" s="143">
        <v>40193</v>
      </c>
      <c r="D26" s="144" t="s">
        <v>1</v>
      </c>
      <c r="E26" s="195">
        <v>35</v>
      </c>
      <c r="F26" s="195">
        <v>33</v>
      </c>
      <c r="G26" s="201">
        <v>1</v>
      </c>
      <c r="H26" s="145">
        <v>2526</v>
      </c>
      <c r="I26" s="146">
        <v>349</v>
      </c>
      <c r="J26" s="145">
        <v>4698</v>
      </c>
      <c r="K26" s="146">
        <v>437</v>
      </c>
      <c r="L26" s="145">
        <v>5470</v>
      </c>
      <c r="M26" s="146">
        <v>512</v>
      </c>
      <c r="N26" s="147">
        <f>+L26+J26+H26</f>
        <v>12694</v>
      </c>
      <c r="O26" s="148">
        <f>+M26+K26+I26</f>
        <v>1298</v>
      </c>
      <c r="P26" s="146">
        <f>+O26/F26</f>
        <v>39.333333333333336</v>
      </c>
      <c r="Q26" s="149">
        <f>+N26/O26</f>
        <v>9.779661016949152</v>
      </c>
      <c r="R26" s="145"/>
      <c r="S26" s="202">
        <f t="shared" si="0"/>
      </c>
      <c r="T26" s="145">
        <v>12694</v>
      </c>
      <c r="U26" s="146">
        <v>1298</v>
      </c>
      <c r="V26" s="182">
        <f>+T26/U26</f>
        <v>9.779661016949152</v>
      </c>
      <c r="W26" s="248">
        <v>1</v>
      </c>
    </row>
    <row r="27" spans="1:23" s="9" customFormat="1" ht="15" customHeight="1">
      <c r="A27" s="130">
        <v>23</v>
      </c>
      <c r="B27" s="181" t="s">
        <v>42</v>
      </c>
      <c r="C27" s="143">
        <v>40165</v>
      </c>
      <c r="D27" s="144" t="s">
        <v>1</v>
      </c>
      <c r="E27" s="195">
        <v>109</v>
      </c>
      <c r="F27" s="195">
        <v>18</v>
      </c>
      <c r="G27" s="195">
        <v>5</v>
      </c>
      <c r="H27" s="145">
        <v>1902</v>
      </c>
      <c r="I27" s="146">
        <v>288</v>
      </c>
      <c r="J27" s="145">
        <v>3502</v>
      </c>
      <c r="K27" s="146">
        <v>503</v>
      </c>
      <c r="L27" s="145">
        <v>3191</v>
      </c>
      <c r="M27" s="146">
        <v>451</v>
      </c>
      <c r="N27" s="147">
        <f>+L27+J27+H27</f>
        <v>8595</v>
      </c>
      <c r="O27" s="148">
        <f>+M27+K27+I27</f>
        <v>1242</v>
      </c>
      <c r="P27" s="146">
        <f>+O27/F27</f>
        <v>69</v>
      </c>
      <c r="Q27" s="149">
        <f>+N27/O27</f>
        <v>6.920289855072464</v>
      </c>
      <c r="R27" s="145">
        <v>33848</v>
      </c>
      <c r="S27" s="202">
        <f t="shared" si="0"/>
        <v>-0.746070668872607</v>
      </c>
      <c r="T27" s="145">
        <v>1270257</v>
      </c>
      <c r="U27" s="146">
        <v>128083</v>
      </c>
      <c r="V27" s="182">
        <f>+T27/U27</f>
        <v>9.917451964741613</v>
      </c>
      <c r="W27" s="248">
        <v>1</v>
      </c>
    </row>
    <row r="28" spans="1:23" s="9" customFormat="1" ht="15" customHeight="1">
      <c r="A28" s="130">
        <v>24</v>
      </c>
      <c r="B28" s="178" t="s">
        <v>36</v>
      </c>
      <c r="C28" s="157">
        <v>40151</v>
      </c>
      <c r="D28" s="158" t="s">
        <v>32</v>
      </c>
      <c r="E28" s="197">
        <v>140</v>
      </c>
      <c r="F28" s="197">
        <v>18</v>
      </c>
      <c r="G28" s="197">
        <v>7</v>
      </c>
      <c r="H28" s="159">
        <v>1919.5</v>
      </c>
      <c r="I28" s="160">
        <v>339</v>
      </c>
      <c r="J28" s="159">
        <v>3078</v>
      </c>
      <c r="K28" s="160">
        <v>534</v>
      </c>
      <c r="L28" s="159">
        <v>3129.5</v>
      </c>
      <c r="M28" s="160">
        <v>517</v>
      </c>
      <c r="N28" s="161">
        <f>H28+J28+L28</f>
        <v>8127</v>
      </c>
      <c r="O28" s="162">
        <f>I28+K28+M28</f>
        <v>1390</v>
      </c>
      <c r="P28" s="163">
        <f>IF(N28&lt;&gt;0,O28/F28,"")</f>
        <v>77.22222222222223</v>
      </c>
      <c r="Q28" s="164">
        <f>IF(N28&lt;&gt;0,N28/O28,"")</f>
        <v>5.8467625899280575</v>
      </c>
      <c r="R28" s="159">
        <v>6380</v>
      </c>
      <c r="S28" s="202">
        <f t="shared" si="0"/>
        <v>0.2738244514106583</v>
      </c>
      <c r="T28" s="165">
        <v>1027971</v>
      </c>
      <c r="U28" s="166">
        <v>130568</v>
      </c>
      <c r="V28" s="180">
        <f>IF(T28&lt;&gt;0,T28/U28,"")</f>
        <v>7.873069971202745</v>
      </c>
      <c r="W28" s="248">
        <v>1</v>
      </c>
    </row>
    <row r="29" spans="1:23" s="9" customFormat="1" ht="15" customHeight="1">
      <c r="A29" s="130">
        <v>25</v>
      </c>
      <c r="B29" s="178" t="s">
        <v>50</v>
      </c>
      <c r="C29" s="157">
        <v>40137</v>
      </c>
      <c r="D29" s="158" t="s">
        <v>23</v>
      </c>
      <c r="E29" s="197">
        <v>20</v>
      </c>
      <c r="F29" s="197">
        <v>2</v>
      </c>
      <c r="G29" s="197">
        <v>9</v>
      </c>
      <c r="H29" s="159">
        <v>248</v>
      </c>
      <c r="I29" s="160">
        <v>17</v>
      </c>
      <c r="J29" s="159">
        <v>3608</v>
      </c>
      <c r="K29" s="160">
        <v>301</v>
      </c>
      <c r="L29" s="159">
        <v>3277</v>
      </c>
      <c r="M29" s="160">
        <v>306</v>
      </c>
      <c r="N29" s="161">
        <f>+H29+J29+L29</f>
        <v>7133</v>
      </c>
      <c r="O29" s="162">
        <f>+I29+K29+M29</f>
        <v>624</v>
      </c>
      <c r="P29" s="163">
        <f>IF(N29&lt;&gt;0,O29/F29,"")</f>
        <v>312</v>
      </c>
      <c r="Q29" s="164">
        <f>IF(N29&lt;&gt;0,N29/O29,"")</f>
        <v>11.431089743589743</v>
      </c>
      <c r="R29" s="159">
        <v>446</v>
      </c>
      <c r="S29" s="202">
        <f t="shared" si="0"/>
        <v>14.993273542600896</v>
      </c>
      <c r="T29" s="159">
        <v>1009802</v>
      </c>
      <c r="U29" s="160">
        <v>82869</v>
      </c>
      <c r="V29" s="179">
        <f>T29/U29</f>
        <v>12.185521727063197</v>
      </c>
      <c r="W29" s="248"/>
    </row>
    <row r="30" spans="1:23" s="9" customFormat="1" ht="15" customHeight="1">
      <c r="A30" s="130">
        <v>26</v>
      </c>
      <c r="B30" s="184" t="s">
        <v>66</v>
      </c>
      <c r="C30" s="143">
        <v>40158</v>
      </c>
      <c r="D30" s="169" t="s">
        <v>67</v>
      </c>
      <c r="E30" s="199">
        <v>10</v>
      </c>
      <c r="F30" s="199">
        <v>10</v>
      </c>
      <c r="G30" s="199">
        <v>6</v>
      </c>
      <c r="H30" s="145">
        <v>1021</v>
      </c>
      <c r="I30" s="146">
        <v>145</v>
      </c>
      <c r="J30" s="145">
        <v>1940</v>
      </c>
      <c r="K30" s="146">
        <v>262</v>
      </c>
      <c r="L30" s="145">
        <v>2243</v>
      </c>
      <c r="M30" s="146">
        <v>293</v>
      </c>
      <c r="N30" s="147">
        <f>SUM(H30+J30+L30)</f>
        <v>5204</v>
      </c>
      <c r="O30" s="148">
        <f>SUM(I30+K30+M30)</f>
        <v>700</v>
      </c>
      <c r="P30" s="146">
        <f>+O30/F30</f>
        <v>70</v>
      </c>
      <c r="Q30" s="149">
        <f>+N30/O30</f>
        <v>7.434285714285714</v>
      </c>
      <c r="R30" s="145">
        <v>6663</v>
      </c>
      <c r="S30" s="202">
        <f t="shared" si="0"/>
        <v>-0.2189704337385562</v>
      </c>
      <c r="T30" s="145">
        <v>109983</v>
      </c>
      <c r="U30" s="146">
        <v>10282</v>
      </c>
      <c r="V30" s="177">
        <f>T30/U30</f>
        <v>10.696654347403229</v>
      </c>
      <c r="W30" s="248"/>
    </row>
    <row r="31" spans="1:23" s="9" customFormat="1" ht="15" customHeight="1">
      <c r="A31" s="130">
        <v>27</v>
      </c>
      <c r="B31" s="176" t="s">
        <v>52</v>
      </c>
      <c r="C31" s="143">
        <v>40109</v>
      </c>
      <c r="D31" s="144" t="s">
        <v>24</v>
      </c>
      <c r="E31" s="195">
        <v>25</v>
      </c>
      <c r="F31" s="195">
        <v>6</v>
      </c>
      <c r="G31" s="195">
        <v>13</v>
      </c>
      <c r="H31" s="150">
        <v>1730</v>
      </c>
      <c r="I31" s="151">
        <v>307</v>
      </c>
      <c r="J31" s="150">
        <v>1733.5</v>
      </c>
      <c r="K31" s="151">
        <v>306</v>
      </c>
      <c r="L31" s="150">
        <v>1595</v>
      </c>
      <c r="M31" s="151">
        <v>281</v>
      </c>
      <c r="N31" s="152">
        <f>H31+J31+L31</f>
        <v>5058.5</v>
      </c>
      <c r="O31" s="153">
        <f>I31+K31+M31</f>
        <v>894</v>
      </c>
      <c r="P31" s="151">
        <f>O31/F31</f>
        <v>149</v>
      </c>
      <c r="Q31" s="154">
        <f>+N31/O31</f>
        <v>5.658277404921701</v>
      </c>
      <c r="R31" s="150">
        <v>8171</v>
      </c>
      <c r="S31" s="202">
        <f t="shared" si="0"/>
        <v>-0.3809203279892302</v>
      </c>
      <c r="T31" s="155">
        <v>578353</v>
      </c>
      <c r="U31" s="156">
        <v>85178</v>
      </c>
      <c r="V31" s="177">
        <f>T31/U31</f>
        <v>6.789934020521731</v>
      </c>
      <c r="W31" s="247">
        <v>1</v>
      </c>
    </row>
    <row r="32" spans="1:23" s="9" customFormat="1" ht="15" customHeight="1">
      <c r="A32" s="130">
        <v>28</v>
      </c>
      <c r="B32" s="181" t="s">
        <v>47</v>
      </c>
      <c r="C32" s="143">
        <v>40172</v>
      </c>
      <c r="D32" s="144" t="s">
        <v>1</v>
      </c>
      <c r="E32" s="195">
        <v>51</v>
      </c>
      <c r="F32" s="195">
        <v>12</v>
      </c>
      <c r="G32" s="195">
        <v>4</v>
      </c>
      <c r="H32" s="145">
        <v>970</v>
      </c>
      <c r="I32" s="146">
        <v>137</v>
      </c>
      <c r="J32" s="145">
        <v>1684</v>
      </c>
      <c r="K32" s="146">
        <v>239</v>
      </c>
      <c r="L32" s="145">
        <v>1951</v>
      </c>
      <c r="M32" s="146">
        <v>266</v>
      </c>
      <c r="N32" s="147">
        <f>+L32+J32+H32</f>
        <v>4605</v>
      </c>
      <c r="O32" s="148">
        <f>+M32+K32+I32</f>
        <v>642</v>
      </c>
      <c r="P32" s="146">
        <f>+O32/F32</f>
        <v>53.5</v>
      </c>
      <c r="Q32" s="149">
        <f>+N32/O32</f>
        <v>7.172897196261682</v>
      </c>
      <c r="R32" s="145">
        <v>49575</v>
      </c>
      <c r="S32" s="202">
        <f t="shared" si="0"/>
        <v>-0.9071104387291982</v>
      </c>
      <c r="T32" s="145">
        <v>523151</v>
      </c>
      <c r="U32" s="146">
        <v>46388</v>
      </c>
      <c r="V32" s="182">
        <f>+T32/U32</f>
        <v>11.277722686901784</v>
      </c>
      <c r="W32" s="248"/>
    </row>
    <row r="33" spans="1:23" s="9" customFormat="1" ht="15" customHeight="1">
      <c r="A33" s="130">
        <v>29</v>
      </c>
      <c r="B33" s="178" t="s">
        <v>35</v>
      </c>
      <c r="C33" s="157">
        <v>40151</v>
      </c>
      <c r="D33" s="167" t="s">
        <v>34</v>
      </c>
      <c r="E33" s="197">
        <v>128</v>
      </c>
      <c r="F33" s="197">
        <v>11</v>
      </c>
      <c r="G33" s="197">
        <v>7</v>
      </c>
      <c r="H33" s="159">
        <v>1037</v>
      </c>
      <c r="I33" s="160">
        <v>159</v>
      </c>
      <c r="J33" s="159">
        <v>1715</v>
      </c>
      <c r="K33" s="160">
        <v>267</v>
      </c>
      <c r="L33" s="159">
        <v>1752</v>
      </c>
      <c r="M33" s="160">
        <v>259</v>
      </c>
      <c r="N33" s="161">
        <f>+H33+J33+L33</f>
        <v>4504</v>
      </c>
      <c r="O33" s="162">
        <f>+I33+K33+M33</f>
        <v>685</v>
      </c>
      <c r="P33" s="163">
        <f>IF(N33&lt;&gt;0,O33/F33,"")</f>
        <v>62.27272727272727</v>
      </c>
      <c r="Q33" s="164">
        <f>IF(N33&lt;&gt;0,N33/O33,"")</f>
        <v>6.575182481751825</v>
      </c>
      <c r="R33" s="165">
        <v>5898</v>
      </c>
      <c r="S33" s="202">
        <f t="shared" si="0"/>
        <v>-0.23635130552729738</v>
      </c>
      <c r="T33" s="159">
        <v>1617835</v>
      </c>
      <c r="U33" s="160">
        <v>188105</v>
      </c>
      <c r="V33" s="179">
        <f>T33/U33</f>
        <v>8.600701735732702</v>
      </c>
      <c r="W33" s="248">
        <v>1</v>
      </c>
    </row>
    <row r="34" spans="1:23" s="9" customFormat="1" ht="15" customHeight="1">
      <c r="A34" s="130">
        <v>30</v>
      </c>
      <c r="B34" s="178" t="s">
        <v>81</v>
      </c>
      <c r="C34" s="157">
        <v>40165</v>
      </c>
      <c r="D34" s="158" t="s">
        <v>23</v>
      </c>
      <c r="E34" s="197">
        <v>36</v>
      </c>
      <c r="F34" s="197">
        <v>8</v>
      </c>
      <c r="G34" s="197">
        <v>4</v>
      </c>
      <c r="H34" s="159">
        <v>969</v>
      </c>
      <c r="I34" s="160">
        <v>156</v>
      </c>
      <c r="J34" s="159">
        <v>1693</v>
      </c>
      <c r="K34" s="160">
        <v>276</v>
      </c>
      <c r="L34" s="159">
        <v>1678</v>
      </c>
      <c r="M34" s="160">
        <v>286</v>
      </c>
      <c r="N34" s="161">
        <f>+H34+J34+L34</f>
        <v>4340</v>
      </c>
      <c r="O34" s="162">
        <f>+I34+K34+M34</f>
        <v>718</v>
      </c>
      <c r="P34" s="163">
        <f>IF(N34&lt;&gt;0,O34/F34,"")</f>
        <v>89.75</v>
      </c>
      <c r="Q34" s="164">
        <f>IF(N34&lt;&gt;0,N34/O34,"")</f>
        <v>6.044568245125348</v>
      </c>
      <c r="R34" s="159"/>
      <c r="S34" s="202">
        <f t="shared" si="0"/>
      </c>
      <c r="T34" s="159">
        <v>123840</v>
      </c>
      <c r="U34" s="160">
        <v>13764</v>
      </c>
      <c r="V34" s="179">
        <f>T34/U34</f>
        <v>8.997384481255448</v>
      </c>
      <c r="W34" s="248">
        <v>1</v>
      </c>
    </row>
    <row r="35" spans="1:23" s="9" customFormat="1" ht="15" customHeight="1">
      <c r="A35" s="130">
        <v>31</v>
      </c>
      <c r="B35" s="176" t="s">
        <v>65</v>
      </c>
      <c r="C35" s="143">
        <v>40186</v>
      </c>
      <c r="D35" s="144" t="s">
        <v>24</v>
      </c>
      <c r="E35" s="195">
        <v>1</v>
      </c>
      <c r="F35" s="195">
        <v>1</v>
      </c>
      <c r="G35" s="195">
        <v>2</v>
      </c>
      <c r="H35" s="150">
        <v>732</v>
      </c>
      <c r="I35" s="151">
        <v>57</v>
      </c>
      <c r="J35" s="150">
        <v>1514</v>
      </c>
      <c r="K35" s="151">
        <v>112</v>
      </c>
      <c r="L35" s="150">
        <v>1410</v>
      </c>
      <c r="M35" s="151">
        <v>104</v>
      </c>
      <c r="N35" s="152">
        <f>H35+J35+L35</f>
        <v>3656</v>
      </c>
      <c r="O35" s="153">
        <f>I35+K35+M35</f>
        <v>273</v>
      </c>
      <c r="P35" s="151">
        <f>O35/F35</f>
        <v>273</v>
      </c>
      <c r="Q35" s="154">
        <f>+N35/O35</f>
        <v>13.391941391941392</v>
      </c>
      <c r="R35" s="150">
        <v>8022.5</v>
      </c>
      <c r="S35" s="202">
        <f t="shared" si="0"/>
        <v>-0.5442817076971019</v>
      </c>
      <c r="T35" s="155">
        <v>24540.5</v>
      </c>
      <c r="U35" s="156">
        <v>1977</v>
      </c>
      <c r="V35" s="177">
        <f>T35/U35</f>
        <v>12.412999494183106</v>
      </c>
      <c r="W35" s="247"/>
    </row>
    <row r="36" spans="1:23" s="9" customFormat="1" ht="15" customHeight="1">
      <c r="A36" s="130">
        <v>32</v>
      </c>
      <c r="B36" s="176" t="s">
        <v>63</v>
      </c>
      <c r="C36" s="143">
        <v>40186</v>
      </c>
      <c r="D36" s="144" t="s">
        <v>24</v>
      </c>
      <c r="E36" s="195">
        <v>4</v>
      </c>
      <c r="F36" s="195">
        <v>4</v>
      </c>
      <c r="G36" s="195">
        <v>2</v>
      </c>
      <c r="H36" s="150">
        <v>868</v>
      </c>
      <c r="I36" s="151">
        <v>117</v>
      </c>
      <c r="J36" s="150">
        <v>863</v>
      </c>
      <c r="K36" s="151">
        <v>102</v>
      </c>
      <c r="L36" s="150">
        <v>1667</v>
      </c>
      <c r="M36" s="151">
        <v>198</v>
      </c>
      <c r="N36" s="152">
        <f>H36+J36+L36</f>
        <v>3398</v>
      </c>
      <c r="O36" s="153">
        <f>I36+K36+M36</f>
        <v>417</v>
      </c>
      <c r="P36" s="151">
        <f>O36/F36</f>
        <v>104.25</v>
      </c>
      <c r="Q36" s="154">
        <f>+N36/O36</f>
        <v>8.148681055155876</v>
      </c>
      <c r="R36" s="150">
        <v>13400.25</v>
      </c>
      <c r="S36" s="202">
        <f t="shared" si="0"/>
        <v>-0.7464226413686312</v>
      </c>
      <c r="T36" s="155">
        <v>23075.25</v>
      </c>
      <c r="U36" s="156">
        <v>2044</v>
      </c>
      <c r="V36" s="177">
        <f>T36/U36</f>
        <v>11.289261252446185</v>
      </c>
      <c r="W36" s="247"/>
    </row>
    <row r="37" spans="1:23" s="9" customFormat="1" ht="15" customHeight="1">
      <c r="A37" s="130">
        <v>33</v>
      </c>
      <c r="B37" s="183" t="s">
        <v>82</v>
      </c>
      <c r="C37" s="157">
        <v>40130</v>
      </c>
      <c r="D37" s="168" t="s">
        <v>38</v>
      </c>
      <c r="E37" s="198">
        <v>17</v>
      </c>
      <c r="F37" s="198">
        <v>10</v>
      </c>
      <c r="G37" s="198">
        <v>9</v>
      </c>
      <c r="H37" s="159">
        <v>389</v>
      </c>
      <c r="I37" s="160">
        <v>60</v>
      </c>
      <c r="J37" s="159">
        <v>1303</v>
      </c>
      <c r="K37" s="160">
        <v>207</v>
      </c>
      <c r="L37" s="159">
        <v>1399</v>
      </c>
      <c r="M37" s="160">
        <v>215</v>
      </c>
      <c r="N37" s="161">
        <f>+H37+J37+L37</f>
        <v>3091</v>
      </c>
      <c r="O37" s="162">
        <f>+I37+K37+M37</f>
        <v>482</v>
      </c>
      <c r="P37" s="146">
        <f>+O37/F37</f>
        <v>48.2</v>
      </c>
      <c r="Q37" s="149">
        <f>+N37/O37</f>
        <v>6.412863070539419</v>
      </c>
      <c r="R37" s="159">
        <v>2436</v>
      </c>
      <c r="S37" s="202">
        <f aca="true" t="shared" si="4" ref="S37:S66">IF(R37&lt;&gt;0,-(R37-N37)/R37,"")</f>
        <v>0.26888341543513955</v>
      </c>
      <c r="T37" s="159">
        <v>58293</v>
      </c>
      <c r="U37" s="160">
        <v>5488</v>
      </c>
      <c r="V37" s="180">
        <f>+T37/U37</f>
        <v>10.621902332361516</v>
      </c>
      <c r="W37" s="248"/>
    </row>
    <row r="38" spans="1:23" s="9" customFormat="1" ht="15" customHeight="1">
      <c r="A38" s="130">
        <v>34</v>
      </c>
      <c r="B38" s="181" t="s">
        <v>29</v>
      </c>
      <c r="C38" s="143">
        <v>40144</v>
      </c>
      <c r="D38" s="144" t="s">
        <v>1</v>
      </c>
      <c r="E38" s="195">
        <v>128</v>
      </c>
      <c r="F38" s="195">
        <v>5</v>
      </c>
      <c r="G38" s="195">
        <v>8</v>
      </c>
      <c r="H38" s="145">
        <v>436</v>
      </c>
      <c r="I38" s="146">
        <v>80</v>
      </c>
      <c r="J38" s="145">
        <v>1053</v>
      </c>
      <c r="K38" s="146">
        <v>169</v>
      </c>
      <c r="L38" s="145">
        <v>1431</v>
      </c>
      <c r="M38" s="146">
        <v>236</v>
      </c>
      <c r="N38" s="147">
        <f>+L38+J38+H38</f>
        <v>2920</v>
      </c>
      <c r="O38" s="148">
        <f>+M38+K38+I38</f>
        <v>485</v>
      </c>
      <c r="P38" s="146">
        <f>+O38/F38</f>
        <v>97</v>
      </c>
      <c r="Q38" s="149">
        <f>+N38/O38</f>
        <v>6.020618556701031</v>
      </c>
      <c r="R38" s="145">
        <v>1065</v>
      </c>
      <c r="S38" s="202">
        <f t="shared" si="4"/>
        <v>1.7417840375586855</v>
      </c>
      <c r="T38" s="145">
        <v>2575418</v>
      </c>
      <c r="U38" s="146">
        <v>308398</v>
      </c>
      <c r="V38" s="182">
        <f>+T38/U38</f>
        <v>8.350955583369542</v>
      </c>
      <c r="W38" s="248">
        <v>1</v>
      </c>
    </row>
    <row r="39" spans="1:23" s="9" customFormat="1" ht="15" customHeight="1">
      <c r="A39" s="130">
        <v>35</v>
      </c>
      <c r="B39" s="178" t="s">
        <v>49</v>
      </c>
      <c r="C39" s="157">
        <v>40172</v>
      </c>
      <c r="D39" s="158" t="s">
        <v>23</v>
      </c>
      <c r="E39" s="197">
        <v>40</v>
      </c>
      <c r="F39" s="197">
        <v>8</v>
      </c>
      <c r="G39" s="197">
        <v>4</v>
      </c>
      <c r="H39" s="159">
        <v>563</v>
      </c>
      <c r="I39" s="160">
        <v>84</v>
      </c>
      <c r="J39" s="159">
        <v>1085</v>
      </c>
      <c r="K39" s="160">
        <v>169</v>
      </c>
      <c r="L39" s="159">
        <v>1041</v>
      </c>
      <c r="M39" s="160">
        <v>158</v>
      </c>
      <c r="N39" s="161">
        <f>+H39+J39+L39</f>
        <v>2689</v>
      </c>
      <c r="O39" s="162">
        <f>+I39+K39+M39</f>
        <v>411</v>
      </c>
      <c r="P39" s="163">
        <f>IF(N39&lt;&gt;0,O39/F39,"")</f>
        <v>51.375</v>
      </c>
      <c r="Q39" s="164">
        <f>IF(N39&lt;&gt;0,N39/O39,"")</f>
        <v>6.542579075425791</v>
      </c>
      <c r="R39" s="159">
        <v>2281</v>
      </c>
      <c r="S39" s="202">
        <f t="shared" si="4"/>
        <v>0.17886891714160455</v>
      </c>
      <c r="T39" s="159">
        <v>96008</v>
      </c>
      <c r="U39" s="160">
        <v>9768</v>
      </c>
      <c r="V39" s="179">
        <f>T39/U39</f>
        <v>9.82882882882883</v>
      </c>
      <c r="W39" s="248"/>
    </row>
    <row r="40" spans="1:23" s="9" customFormat="1" ht="15" customHeight="1">
      <c r="A40" s="130">
        <v>36</v>
      </c>
      <c r="B40" s="176" t="s">
        <v>37</v>
      </c>
      <c r="C40" s="143">
        <v>40151</v>
      </c>
      <c r="D40" s="144" t="s">
        <v>24</v>
      </c>
      <c r="E40" s="195">
        <v>8</v>
      </c>
      <c r="F40" s="195">
        <v>6</v>
      </c>
      <c r="G40" s="195">
        <v>7</v>
      </c>
      <c r="H40" s="150">
        <v>609.5</v>
      </c>
      <c r="I40" s="151">
        <v>129</v>
      </c>
      <c r="J40" s="150">
        <v>1008.5</v>
      </c>
      <c r="K40" s="151">
        <v>196</v>
      </c>
      <c r="L40" s="150">
        <v>992.5</v>
      </c>
      <c r="M40" s="151">
        <v>182</v>
      </c>
      <c r="N40" s="152">
        <f aca="true" t="shared" si="5" ref="N40:O43">H40+J40+L40</f>
        <v>2610.5</v>
      </c>
      <c r="O40" s="153">
        <f t="shared" si="5"/>
        <v>507</v>
      </c>
      <c r="P40" s="151">
        <f>O40/F40</f>
        <v>84.5</v>
      </c>
      <c r="Q40" s="154">
        <f>+N40/O40</f>
        <v>5.148915187376726</v>
      </c>
      <c r="R40" s="150">
        <v>3052.5</v>
      </c>
      <c r="S40" s="202">
        <f t="shared" si="4"/>
        <v>-0.1447993447993448</v>
      </c>
      <c r="T40" s="155">
        <v>118584</v>
      </c>
      <c r="U40" s="156">
        <v>10070</v>
      </c>
      <c r="V40" s="177">
        <f>T40/U40</f>
        <v>11.7759682224429</v>
      </c>
      <c r="W40" s="247"/>
    </row>
    <row r="41" spans="1:23" s="9" customFormat="1" ht="15" customHeight="1">
      <c r="A41" s="130">
        <v>37</v>
      </c>
      <c r="B41" s="178" t="s">
        <v>31</v>
      </c>
      <c r="C41" s="157">
        <v>40067</v>
      </c>
      <c r="D41" s="158" t="s">
        <v>32</v>
      </c>
      <c r="E41" s="197">
        <v>105</v>
      </c>
      <c r="F41" s="197">
        <v>9</v>
      </c>
      <c r="G41" s="197">
        <v>19</v>
      </c>
      <c r="H41" s="159">
        <v>690</v>
      </c>
      <c r="I41" s="160">
        <v>144</v>
      </c>
      <c r="J41" s="159">
        <v>808</v>
      </c>
      <c r="K41" s="160">
        <v>164</v>
      </c>
      <c r="L41" s="159">
        <v>1103.5</v>
      </c>
      <c r="M41" s="160">
        <v>216</v>
      </c>
      <c r="N41" s="161">
        <f t="shared" si="5"/>
        <v>2601.5</v>
      </c>
      <c r="O41" s="162">
        <f t="shared" si="5"/>
        <v>524</v>
      </c>
      <c r="P41" s="163">
        <f>IF(N41&lt;&gt;0,O41/F41,"")</f>
        <v>58.22222222222222</v>
      </c>
      <c r="Q41" s="164">
        <f>IF(N41&lt;&gt;0,N41/O41,"")</f>
        <v>4.9646946564885495</v>
      </c>
      <c r="R41" s="159">
        <v>1734.5</v>
      </c>
      <c r="S41" s="202">
        <f t="shared" si="4"/>
        <v>0.4998558662438743</v>
      </c>
      <c r="T41" s="165">
        <v>616921</v>
      </c>
      <c r="U41" s="166">
        <v>72620</v>
      </c>
      <c r="V41" s="180">
        <f>IF(T41&lt;&gt;0,T41/U41,"")</f>
        <v>8.495194161388048</v>
      </c>
      <c r="W41" s="248"/>
    </row>
    <row r="42" spans="1:23" s="9" customFormat="1" ht="15" customHeight="1">
      <c r="A42" s="130">
        <v>38</v>
      </c>
      <c r="B42" s="176" t="s">
        <v>58</v>
      </c>
      <c r="C42" s="143">
        <v>40179</v>
      </c>
      <c r="D42" s="144" t="s">
        <v>24</v>
      </c>
      <c r="E42" s="195">
        <v>8</v>
      </c>
      <c r="F42" s="195">
        <v>4</v>
      </c>
      <c r="G42" s="195">
        <v>3</v>
      </c>
      <c r="H42" s="150">
        <v>525</v>
      </c>
      <c r="I42" s="151">
        <v>57</v>
      </c>
      <c r="J42" s="150">
        <v>1066</v>
      </c>
      <c r="K42" s="151">
        <v>119</v>
      </c>
      <c r="L42" s="150">
        <v>995</v>
      </c>
      <c r="M42" s="151">
        <v>109</v>
      </c>
      <c r="N42" s="152">
        <f t="shared" si="5"/>
        <v>2586</v>
      </c>
      <c r="O42" s="153">
        <f t="shared" si="5"/>
        <v>285</v>
      </c>
      <c r="P42" s="151">
        <f>O42/F42</f>
        <v>71.25</v>
      </c>
      <c r="Q42" s="154">
        <f>+N42/O42</f>
        <v>9.073684210526316</v>
      </c>
      <c r="R42" s="150">
        <v>12529.5</v>
      </c>
      <c r="S42" s="202">
        <f t="shared" si="4"/>
        <v>-0.7936070872740333</v>
      </c>
      <c r="T42" s="155">
        <v>83172</v>
      </c>
      <c r="U42" s="156">
        <v>6499</v>
      </c>
      <c r="V42" s="177">
        <f>T42/U42</f>
        <v>12.797661178642867</v>
      </c>
      <c r="W42" s="247"/>
    </row>
    <row r="43" spans="1:23" s="9" customFormat="1" ht="15" customHeight="1">
      <c r="A43" s="130">
        <v>39</v>
      </c>
      <c r="B43" s="178" t="s">
        <v>30</v>
      </c>
      <c r="C43" s="157">
        <v>40102</v>
      </c>
      <c r="D43" s="158" t="s">
        <v>32</v>
      </c>
      <c r="E43" s="197">
        <v>319</v>
      </c>
      <c r="F43" s="197">
        <v>6</v>
      </c>
      <c r="G43" s="197">
        <v>14</v>
      </c>
      <c r="H43" s="159">
        <v>379</v>
      </c>
      <c r="I43" s="160">
        <v>73</v>
      </c>
      <c r="J43" s="159">
        <v>812</v>
      </c>
      <c r="K43" s="160">
        <v>156</v>
      </c>
      <c r="L43" s="159">
        <v>1026</v>
      </c>
      <c r="M43" s="160">
        <v>196</v>
      </c>
      <c r="N43" s="161">
        <f t="shared" si="5"/>
        <v>2217</v>
      </c>
      <c r="O43" s="162">
        <f t="shared" si="5"/>
        <v>425</v>
      </c>
      <c r="P43" s="163">
        <f>IF(N43&lt;&gt;0,O43/F43,"")</f>
        <v>70.83333333333333</v>
      </c>
      <c r="Q43" s="164">
        <f>IF(N43&lt;&gt;0,N43/O43,"")</f>
        <v>5.216470588235294</v>
      </c>
      <c r="R43" s="159">
        <v>1294</v>
      </c>
      <c r="S43" s="202">
        <f t="shared" si="4"/>
        <v>0.7132921174652241</v>
      </c>
      <c r="T43" s="165">
        <v>19731156.25</v>
      </c>
      <c r="U43" s="166">
        <v>2420815</v>
      </c>
      <c r="V43" s="180">
        <f>IF(T43&lt;&gt;0,T43/U43,"")</f>
        <v>8.150625409211361</v>
      </c>
      <c r="W43" s="248">
        <v>1</v>
      </c>
    </row>
    <row r="44" spans="1:23" s="9" customFormat="1" ht="15" customHeight="1">
      <c r="A44" s="130">
        <v>40</v>
      </c>
      <c r="B44" s="216" t="s">
        <v>83</v>
      </c>
      <c r="C44" s="143">
        <v>40102</v>
      </c>
      <c r="D44" s="144" t="s">
        <v>1</v>
      </c>
      <c r="E44" s="195">
        <v>62</v>
      </c>
      <c r="F44" s="195">
        <v>2</v>
      </c>
      <c r="G44" s="195">
        <v>13</v>
      </c>
      <c r="H44" s="145">
        <v>381</v>
      </c>
      <c r="I44" s="146">
        <v>54</v>
      </c>
      <c r="J44" s="145">
        <v>660</v>
      </c>
      <c r="K44" s="146">
        <v>93</v>
      </c>
      <c r="L44" s="145">
        <v>921</v>
      </c>
      <c r="M44" s="146">
        <v>130</v>
      </c>
      <c r="N44" s="147">
        <f>+L44+J44+H44</f>
        <v>1962</v>
      </c>
      <c r="O44" s="148">
        <f>+M44+K44+I44</f>
        <v>277</v>
      </c>
      <c r="P44" s="146">
        <f>+O44/F44</f>
        <v>138.5</v>
      </c>
      <c r="Q44" s="149">
        <f>+N44/O44</f>
        <v>7.0830324909747295</v>
      </c>
      <c r="R44" s="145">
        <v>791</v>
      </c>
      <c r="S44" s="202">
        <f t="shared" si="4"/>
        <v>1.4804045512010113</v>
      </c>
      <c r="T44" s="145">
        <v>491977</v>
      </c>
      <c r="U44" s="146">
        <v>55984</v>
      </c>
      <c r="V44" s="182">
        <f>+T44/U44</f>
        <v>8.787814375535868</v>
      </c>
      <c r="W44" s="248"/>
    </row>
    <row r="45" spans="1:23" s="9" customFormat="1" ht="15" customHeight="1">
      <c r="A45" s="130">
        <v>41</v>
      </c>
      <c r="B45" s="176" t="s">
        <v>84</v>
      </c>
      <c r="C45" s="143">
        <v>40502</v>
      </c>
      <c r="D45" s="144" t="s">
        <v>85</v>
      </c>
      <c r="E45" s="195">
        <v>149</v>
      </c>
      <c r="F45" s="195">
        <v>3</v>
      </c>
      <c r="G45" s="195">
        <v>9</v>
      </c>
      <c r="H45" s="145">
        <v>264</v>
      </c>
      <c r="I45" s="146">
        <v>39</v>
      </c>
      <c r="J45" s="145">
        <v>587</v>
      </c>
      <c r="K45" s="146">
        <v>85</v>
      </c>
      <c r="L45" s="145">
        <v>797</v>
      </c>
      <c r="M45" s="146">
        <v>110</v>
      </c>
      <c r="N45" s="147">
        <f>L45+J45+H45</f>
        <v>1648</v>
      </c>
      <c r="O45" s="148">
        <f>I45+K45+M45</f>
        <v>234</v>
      </c>
      <c r="P45" s="163">
        <f>O45/F45</f>
        <v>78</v>
      </c>
      <c r="Q45" s="164">
        <f>N45/O45</f>
        <v>7.042735042735043</v>
      </c>
      <c r="R45" s="145">
        <v>3733</v>
      </c>
      <c r="S45" s="202">
        <f t="shared" si="4"/>
        <v>-0.5585320117867667</v>
      </c>
      <c r="T45" s="145">
        <v>3114945.5</v>
      </c>
      <c r="U45" s="146">
        <v>363256</v>
      </c>
      <c r="V45" s="177">
        <f>T45/U45</f>
        <v>8.575069647851652</v>
      </c>
      <c r="W45" s="248">
        <v>1</v>
      </c>
    </row>
    <row r="46" spans="1:23" s="9" customFormat="1" ht="15" customHeight="1">
      <c r="A46" s="130">
        <v>42</v>
      </c>
      <c r="B46" s="176" t="s">
        <v>64</v>
      </c>
      <c r="C46" s="143">
        <v>40186</v>
      </c>
      <c r="D46" s="144" t="s">
        <v>24</v>
      </c>
      <c r="E46" s="195">
        <v>4</v>
      </c>
      <c r="F46" s="195">
        <v>3</v>
      </c>
      <c r="G46" s="195">
        <v>2</v>
      </c>
      <c r="H46" s="150">
        <v>112</v>
      </c>
      <c r="I46" s="151">
        <v>13</v>
      </c>
      <c r="J46" s="150">
        <v>670</v>
      </c>
      <c r="K46" s="151">
        <v>88</v>
      </c>
      <c r="L46" s="150">
        <v>706</v>
      </c>
      <c r="M46" s="151">
        <v>78</v>
      </c>
      <c r="N46" s="152">
        <f>H46+J46+L46</f>
        <v>1488</v>
      </c>
      <c r="O46" s="153">
        <f>I46+K46+M46</f>
        <v>179</v>
      </c>
      <c r="P46" s="151">
        <f>O46/F46</f>
        <v>59.666666666666664</v>
      </c>
      <c r="Q46" s="154">
        <f>+N46/O46</f>
        <v>8.312849162011172</v>
      </c>
      <c r="R46" s="150">
        <v>11016.75</v>
      </c>
      <c r="S46" s="202">
        <f t="shared" si="4"/>
        <v>-0.8649329430185854</v>
      </c>
      <c r="T46" s="155">
        <v>17581</v>
      </c>
      <c r="U46" s="156">
        <v>1630</v>
      </c>
      <c r="V46" s="177">
        <f>T46/U46</f>
        <v>10.785889570552147</v>
      </c>
      <c r="W46" s="247"/>
    </row>
    <row r="47" spans="1:23" s="9" customFormat="1" ht="15" customHeight="1">
      <c r="A47" s="130">
        <v>43</v>
      </c>
      <c r="B47" s="176" t="s">
        <v>51</v>
      </c>
      <c r="C47" s="143">
        <v>40172</v>
      </c>
      <c r="D47" s="144" t="s">
        <v>45</v>
      </c>
      <c r="E47" s="195">
        <v>10</v>
      </c>
      <c r="F47" s="195">
        <v>5</v>
      </c>
      <c r="G47" s="195">
        <v>4</v>
      </c>
      <c r="H47" s="145">
        <v>196</v>
      </c>
      <c r="I47" s="146">
        <v>38</v>
      </c>
      <c r="J47" s="145">
        <v>500</v>
      </c>
      <c r="K47" s="146">
        <v>80</v>
      </c>
      <c r="L47" s="145">
        <v>667</v>
      </c>
      <c r="M47" s="146">
        <v>116</v>
      </c>
      <c r="N47" s="147">
        <f>SUM(H47+J47+L47)</f>
        <v>1363</v>
      </c>
      <c r="O47" s="148">
        <f>SUM(I47+K47+M47)</f>
        <v>234</v>
      </c>
      <c r="P47" s="163">
        <f>O47/F47</f>
        <v>46.8</v>
      </c>
      <c r="Q47" s="164">
        <f>N47/O47</f>
        <v>5.8247863247863245</v>
      </c>
      <c r="R47" s="145">
        <v>2016.5</v>
      </c>
      <c r="S47" s="202">
        <f t="shared" si="4"/>
        <v>-0.3240763699479296</v>
      </c>
      <c r="T47" s="145">
        <v>17517.25</v>
      </c>
      <c r="U47" s="146">
        <v>1987</v>
      </c>
      <c r="V47" s="177">
        <f>T47/U47</f>
        <v>8.815928535480625</v>
      </c>
      <c r="W47" s="248">
        <v>1</v>
      </c>
    </row>
    <row r="48" spans="1:23" s="9" customFormat="1" ht="15" customHeight="1">
      <c r="A48" s="130">
        <v>44</v>
      </c>
      <c r="B48" s="181" t="s">
        <v>86</v>
      </c>
      <c r="C48" s="143">
        <v>40074</v>
      </c>
      <c r="D48" s="144" t="s">
        <v>1</v>
      </c>
      <c r="E48" s="195">
        <v>61</v>
      </c>
      <c r="F48" s="195">
        <v>2</v>
      </c>
      <c r="G48" s="195">
        <v>18</v>
      </c>
      <c r="H48" s="145">
        <v>353</v>
      </c>
      <c r="I48" s="146">
        <v>54</v>
      </c>
      <c r="J48" s="145">
        <v>548</v>
      </c>
      <c r="K48" s="146">
        <v>86</v>
      </c>
      <c r="L48" s="145">
        <v>421</v>
      </c>
      <c r="M48" s="146">
        <v>66</v>
      </c>
      <c r="N48" s="147">
        <f>+L48+J48+H48</f>
        <v>1322</v>
      </c>
      <c r="O48" s="148">
        <f>+M48+K48+I48</f>
        <v>206</v>
      </c>
      <c r="P48" s="146">
        <f>+O48/F48</f>
        <v>103</v>
      </c>
      <c r="Q48" s="149">
        <f>+N48/O48</f>
        <v>6.41747572815534</v>
      </c>
      <c r="R48" s="145">
        <v>116</v>
      </c>
      <c r="S48" s="202">
        <f t="shared" si="4"/>
        <v>10.39655172413793</v>
      </c>
      <c r="T48" s="145">
        <v>1028812</v>
      </c>
      <c r="U48" s="146">
        <v>103609</v>
      </c>
      <c r="V48" s="182">
        <f>+T48/U48</f>
        <v>9.929755137101989</v>
      </c>
      <c r="W48" s="248"/>
    </row>
    <row r="49" spans="1:23" s="9" customFormat="1" ht="15" customHeight="1">
      <c r="A49" s="130">
        <v>45</v>
      </c>
      <c r="B49" s="178" t="s">
        <v>53</v>
      </c>
      <c r="C49" s="157">
        <v>40123</v>
      </c>
      <c r="D49" s="158" t="s">
        <v>32</v>
      </c>
      <c r="E49" s="197">
        <v>40</v>
      </c>
      <c r="F49" s="197">
        <v>5</v>
      </c>
      <c r="G49" s="197">
        <v>10</v>
      </c>
      <c r="H49" s="159">
        <v>124</v>
      </c>
      <c r="I49" s="160">
        <v>20</v>
      </c>
      <c r="J49" s="159">
        <v>587</v>
      </c>
      <c r="K49" s="160">
        <v>94</v>
      </c>
      <c r="L49" s="159">
        <v>509</v>
      </c>
      <c r="M49" s="160">
        <v>81</v>
      </c>
      <c r="N49" s="161">
        <f>H49+J49+L49</f>
        <v>1220</v>
      </c>
      <c r="O49" s="162">
        <f>I49+K49+M49</f>
        <v>195</v>
      </c>
      <c r="P49" s="163">
        <f>IF(N49&lt;&gt;0,O49/F49,"")</f>
        <v>39</v>
      </c>
      <c r="Q49" s="164">
        <f>IF(N49&lt;&gt;0,N49/O49,"")</f>
        <v>6.256410256410256</v>
      </c>
      <c r="R49" s="159">
        <v>976</v>
      </c>
      <c r="S49" s="202">
        <f t="shared" si="4"/>
        <v>0.25</v>
      </c>
      <c r="T49" s="165">
        <v>263256.25</v>
      </c>
      <c r="U49" s="166">
        <v>26839</v>
      </c>
      <c r="V49" s="180">
        <f>IF(T49&lt;&gt;0,T49/U49,"")</f>
        <v>9.808720518648236</v>
      </c>
      <c r="W49" s="248">
        <v>1</v>
      </c>
    </row>
    <row r="50" spans="1:23" s="9" customFormat="1" ht="15" customHeight="1">
      <c r="A50" s="130">
        <v>46</v>
      </c>
      <c r="B50" s="183" t="s">
        <v>87</v>
      </c>
      <c r="C50" s="157">
        <v>39920</v>
      </c>
      <c r="D50" s="168" t="s">
        <v>38</v>
      </c>
      <c r="E50" s="198">
        <v>132</v>
      </c>
      <c r="F50" s="198">
        <v>3</v>
      </c>
      <c r="G50" s="198">
        <v>19</v>
      </c>
      <c r="H50" s="159">
        <v>350</v>
      </c>
      <c r="I50" s="160">
        <v>70</v>
      </c>
      <c r="J50" s="159">
        <v>375</v>
      </c>
      <c r="K50" s="160">
        <v>75</v>
      </c>
      <c r="L50" s="159">
        <v>410</v>
      </c>
      <c r="M50" s="160">
        <v>82</v>
      </c>
      <c r="N50" s="161">
        <f>+H50+J50+L50</f>
        <v>1135</v>
      </c>
      <c r="O50" s="162">
        <f>+I50+K50+M50</f>
        <v>227</v>
      </c>
      <c r="P50" s="146">
        <f>+O50/F50</f>
        <v>75.66666666666667</v>
      </c>
      <c r="Q50" s="149">
        <f>+N50/O50</f>
        <v>5</v>
      </c>
      <c r="R50" s="159">
        <v>78</v>
      </c>
      <c r="S50" s="202">
        <f t="shared" si="4"/>
        <v>13.551282051282051</v>
      </c>
      <c r="T50" s="159">
        <v>913190</v>
      </c>
      <c r="U50" s="160">
        <v>116778</v>
      </c>
      <c r="V50" s="180">
        <f>+T50/U50</f>
        <v>7.8198804569353815</v>
      </c>
      <c r="W50" s="248">
        <v>1</v>
      </c>
    </row>
    <row r="51" spans="1:23" s="9" customFormat="1" ht="15" customHeight="1">
      <c r="A51" s="130">
        <v>47</v>
      </c>
      <c r="B51" s="181" t="s">
        <v>25</v>
      </c>
      <c r="C51" s="143">
        <v>40102</v>
      </c>
      <c r="D51" s="144" t="s">
        <v>1</v>
      </c>
      <c r="E51" s="195">
        <v>99</v>
      </c>
      <c r="F51" s="195">
        <v>6</v>
      </c>
      <c r="G51" s="195">
        <v>14</v>
      </c>
      <c r="H51" s="145">
        <v>156</v>
      </c>
      <c r="I51" s="146">
        <v>25</v>
      </c>
      <c r="J51" s="145">
        <v>428</v>
      </c>
      <c r="K51" s="146">
        <v>68</v>
      </c>
      <c r="L51" s="145">
        <v>386</v>
      </c>
      <c r="M51" s="146">
        <v>62</v>
      </c>
      <c r="N51" s="147">
        <f>+L51+J51+H51</f>
        <v>970</v>
      </c>
      <c r="O51" s="148">
        <f>+M51+K51+I51</f>
        <v>155</v>
      </c>
      <c r="P51" s="146">
        <f>+O51/F51</f>
        <v>25.833333333333332</v>
      </c>
      <c r="Q51" s="149">
        <f>+N51/O51</f>
        <v>6.258064516129032</v>
      </c>
      <c r="R51" s="145">
        <v>394</v>
      </c>
      <c r="S51" s="202">
        <f t="shared" si="4"/>
        <v>1.4619289340101522</v>
      </c>
      <c r="T51" s="145">
        <v>2577772</v>
      </c>
      <c r="U51" s="146">
        <v>272339</v>
      </c>
      <c r="V51" s="182">
        <f>+T51/U51</f>
        <v>9.465306107461656</v>
      </c>
      <c r="W51" s="248"/>
    </row>
    <row r="52" spans="1:23" s="9" customFormat="1" ht="15" customHeight="1">
      <c r="A52" s="130">
        <v>48</v>
      </c>
      <c r="B52" s="176" t="s">
        <v>26</v>
      </c>
      <c r="C52" s="143">
        <v>40116</v>
      </c>
      <c r="D52" s="144" t="s">
        <v>45</v>
      </c>
      <c r="E52" s="195">
        <v>252</v>
      </c>
      <c r="F52" s="195">
        <v>3</v>
      </c>
      <c r="G52" s="195">
        <v>12</v>
      </c>
      <c r="H52" s="145">
        <v>108</v>
      </c>
      <c r="I52" s="146">
        <v>20</v>
      </c>
      <c r="J52" s="145">
        <v>358.5</v>
      </c>
      <c r="K52" s="146">
        <v>56</v>
      </c>
      <c r="L52" s="145">
        <v>469.5</v>
      </c>
      <c r="M52" s="146">
        <v>71</v>
      </c>
      <c r="N52" s="147">
        <f>H52+J52+L52</f>
        <v>936</v>
      </c>
      <c r="O52" s="148">
        <f>SUM(I52+K52+M52)</f>
        <v>147</v>
      </c>
      <c r="P52" s="163">
        <f>O52/F52</f>
        <v>49</v>
      </c>
      <c r="Q52" s="164">
        <f>N52/O52</f>
        <v>6.36734693877551</v>
      </c>
      <c r="R52" s="145">
        <v>890</v>
      </c>
      <c r="S52" s="202">
        <f t="shared" si="4"/>
        <v>0.051685393258426963</v>
      </c>
      <c r="T52" s="155">
        <v>3650592.75</v>
      </c>
      <c r="U52" s="166">
        <v>457182</v>
      </c>
      <c r="V52" s="177">
        <f>T52/U52</f>
        <v>7.984987926033833</v>
      </c>
      <c r="W52" s="248">
        <v>1</v>
      </c>
    </row>
    <row r="53" spans="1:23" s="9" customFormat="1" ht="15" customHeight="1">
      <c r="A53" s="130">
        <v>49</v>
      </c>
      <c r="B53" s="178" t="s">
        <v>54</v>
      </c>
      <c r="C53" s="157">
        <v>40123</v>
      </c>
      <c r="D53" s="158" t="s">
        <v>32</v>
      </c>
      <c r="E53" s="197">
        <v>58</v>
      </c>
      <c r="F53" s="197">
        <v>4</v>
      </c>
      <c r="G53" s="197">
        <v>10</v>
      </c>
      <c r="H53" s="159">
        <v>73</v>
      </c>
      <c r="I53" s="160">
        <v>12</v>
      </c>
      <c r="J53" s="159">
        <v>459</v>
      </c>
      <c r="K53" s="160">
        <v>75</v>
      </c>
      <c r="L53" s="159">
        <v>253</v>
      </c>
      <c r="M53" s="160">
        <v>42</v>
      </c>
      <c r="N53" s="161">
        <f>H53+J53+L53</f>
        <v>785</v>
      </c>
      <c r="O53" s="162">
        <f>I53+K53+M53</f>
        <v>129</v>
      </c>
      <c r="P53" s="163">
        <f>IF(N53&lt;&gt;0,O53/F53,"")</f>
        <v>32.25</v>
      </c>
      <c r="Q53" s="164">
        <f>IF(N53&lt;&gt;0,N53/O53,"")</f>
        <v>6.0852713178294575</v>
      </c>
      <c r="R53" s="159">
        <v>2044</v>
      </c>
      <c r="S53" s="202">
        <f t="shared" si="4"/>
        <v>-0.6159491193737769</v>
      </c>
      <c r="T53" s="165">
        <v>472141.75</v>
      </c>
      <c r="U53" s="166">
        <v>45285</v>
      </c>
      <c r="V53" s="180">
        <f>IF(T53&lt;&gt;0,T53/U53,"")</f>
        <v>10.426007508004858</v>
      </c>
      <c r="W53" s="248"/>
    </row>
    <row r="54" spans="1:23" s="9" customFormat="1" ht="15" customHeight="1">
      <c r="A54" s="130">
        <v>50</v>
      </c>
      <c r="B54" s="178" t="s">
        <v>72</v>
      </c>
      <c r="C54" s="157">
        <v>40081</v>
      </c>
      <c r="D54" s="158" t="s">
        <v>23</v>
      </c>
      <c r="E54" s="197">
        <v>70</v>
      </c>
      <c r="F54" s="197">
        <v>1</v>
      </c>
      <c r="G54" s="197">
        <v>13</v>
      </c>
      <c r="H54" s="159">
        <v>234</v>
      </c>
      <c r="I54" s="160">
        <v>39</v>
      </c>
      <c r="J54" s="159">
        <v>228</v>
      </c>
      <c r="K54" s="160">
        <v>38</v>
      </c>
      <c r="L54" s="159">
        <v>315</v>
      </c>
      <c r="M54" s="160">
        <v>52</v>
      </c>
      <c r="N54" s="161">
        <f>+H54+J54+L54</f>
        <v>777</v>
      </c>
      <c r="O54" s="162">
        <f>+I54+K54+M54</f>
        <v>129</v>
      </c>
      <c r="P54" s="163">
        <f>IF(N54&lt;&gt;0,O54/F54,"")</f>
        <v>129</v>
      </c>
      <c r="Q54" s="164">
        <f>IF(N54&lt;&gt;0,N54/O54,"")</f>
        <v>6.023255813953488</v>
      </c>
      <c r="R54" s="159">
        <v>447</v>
      </c>
      <c r="S54" s="202">
        <f t="shared" si="4"/>
        <v>0.738255033557047</v>
      </c>
      <c r="T54" s="159">
        <v>1394555</v>
      </c>
      <c r="U54" s="160">
        <v>137417</v>
      </c>
      <c r="V54" s="179">
        <f>T54/U54</f>
        <v>10.14834409134241</v>
      </c>
      <c r="W54" s="248"/>
    </row>
    <row r="55" spans="1:23" s="9" customFormat="1" ht="15" customHeight="1">
      <c r="A55" s="130">
        <v>51</v>
      </c>
      <c r="B55" s="183" t="s">
        <v>88</v>
      </c>
      <c r="C55" s="157">
        <v>40060</v>
      </c>
      <c r="D55" s="168" t="s">
        <v>38</v>
      </c>
      <c r="E55" s="198">
        <v>60</v>
      </c>
      <c r="F55" s="198">
        <v>1</v>
      </c>
      <c r="G55" s="198">
        <v>9</v>
      </c>
      <c r="H55" s="159">
        <v>300</v>
      </c>
      <c r="I55" s="160">
        <v>40</v>
      </c>
      <c r="J55" s="159">
        <v>210</v>
      </c>
      <c r="K55" s="160">
        <v>28</v>
      </c>
      <c r="L55" s="159">
        <v>158</v>
      </c>
      <c r="M55" s="160">
        <v>21</v>
      </c>
      <c r="N55" s="161">
        <f>+H55+J55+L55</f>
        <v>668</v>
      </c>
      <c r="O55" s="162">
        <f>+I55+K55+M55</f>
        <v>89</v>
      </c>
      <c r="P55" s="146">
        <f>+O55/F55</f>
        <v>89</v>
      </c>
      <c r="Q55" s="149">
        <f>+N55/O55</f>
        <v>7.50561797752809</v>
      </c>
      <c r="R55" s="159">
        <v>86</v>
      </c>
      <c r="S55" s="202">
        <f t="shared" si="4"/>
        <v>6.767441860465116</v>
      </c>
      <c r="T55" s="159">
        <v>31039</v>
      </c>
      <c r="U55" s="160">
        <v>4337</v>
      </c>
      <c r="V55" s="180">
        <f>+T55/U55</f>
        <v>7.156790408116209</v>
      </c>
      <c r="W55" s="248">
        <v>1</v>
      </c>
    </row>
    <row r="56" spans="1:23" s="9" customFormat="1" ht="15" customHeight="1">
      <c r="A56" s="130">
        <v>52</v>
      </c>
      <c r="B56" s="178" t="s">
        <v>69</v>
      </c>
      <c r="C56" s="157">
        <v>40116</v>
      </c>
      <c r="D56" s="158" t="s">
        <v>32</v>
      </c>
      <c r="E56" s="197">
        <v>88</v>
      </c>
      <c r="F56" s="197">
        <v>1</v>
      </c>
      <c r="G56" s="197">
        <v>11</v>
      </c>
      <c r="H56" s="159">
        <v>98</v>
      </c>
      <c r="I56" s="160">
        <v>16</v>
      </c>
      <c r="J56" s="159">
        <v>148</v>
      </c>
      <c r="K56" s="160">
        <v>24</v>
      </c>
      <c r="L56" s="159">
        <v>160.5</v>
      </c>
      <c r="M56" s="160">
        <v>34</v>
      </c>
      <c r="N56" s="161">
        <f>H56+J56+L56</f>
        <v>406.5</v>
      </c>
      <c r="O56" s="162">
        <f>I56+K56+M56</f>
        <v>74</v>
      </c>
      <c r="P56" s="163">
        <f>IF(N56&lt;&gt;0,O56/F56,"")</f>
        <v>74</v>
      </c>
      <c r="Q56" s="164">
        <f>IF(N56&lt;&gt;0,N56/O56,"")</f>
        <v>5.493243243243243</v>
      </c>
      <c r="R56" s="159">
        <v>587</v>
      </c>
      <c r="S56" s="202">
        <f t="shared" si="4"/>
        <v>-0.3074957410562181</v>
      </c>
      <c r="T56" s="165">
        <v>278198.5</v>
      </c>
      <c r="U56" s="166">
        <v>37317</v>
      </c>
      <c r="V56" s="180">
        <f>IF(T56&lt;&gt;0,T56/U56,"")</f>
        <v>7.455007101321113</v>
      </c>
      <c r="W56" s="248">
        <v>1</v>
      </c>
    </row>
    <row r="57" spans="1:23" s="9" customFormat="1" ht="15" customHeight="1">
      <c r="A57" s="130">
        <v>53</v>
      </c>
      <c r="B57" s="184" t="s">
        <v>89</v>
      </c>
      <c r="C57" s="143">
        <v>40074</v>
      </c>
      <c r="D57" s="169" t="s">
        <v>67</v>
      </c>
      <c r="E57" s="199">
        <v>11</v>
      </c>
      <c r="F57" s="199">
        <v>1</v>
      </c>
      <c r="G57" s="199">
        <v>18</v>
      </c>
      <c r="H57" s="145">
        <v>90</v>
      </c>
      <c r="I57" s="146">
        <v>14</v>
      </c>
      <c r="J57" s="145">
        <v>146</v>
      </c>
      <c r="K57" s="146">
        <v>24</v>
      </c>
      <c r="L57" s="145">
        <v>132</v>
      </c>
      <c r="M57" s="146">
        <v>22</v>
      </c>
      <c r="N57" s="147">
        <v>368</v>
      </c>
      <c r="O57" s="148">
        <v>60</v>
      </c>
      <c r="P57" s="146">
        <f>+O57/F57</f>
        <v>60</v>
      </c>
      <c r="Q57" s="149">
        <f>+N57/O57</f>
        <v>6.133333333333334</v>
      </c>
      <c r="R57" s="145"/>
      <c r="S57" s="202">
        <f t="shared" si="4"/>
      </c>
      <c r="T57" s="145">
        <v>176766</v>
      </c>
      <c r="U57" s="146">
        <v>21909</v>
      </c>
      <c r="V57" s="177"/>
      <c r="W57" s="248"/>
    </row>
    <row r="58" spans="1:23" s="9" customFormat="1" ht="15" customHeight="1">
      <c r="A58" s="130">
        <v>54</v>
      </c>
      <c r="B58" s="181" t="s">
        <v>28</v>
      </c>
      <c r="C58" s="143">
        <v>40137</v>
      </c>
      <c r="D58" s="144" t="s">
        <v>1</v>
      </c>
      <c r="E58" s="195">
        <v>24</v>
      </c>
      <c r="F58" s="195">
        <v>1</v>
      </c>
      <c r="G58" s="195">
        <v>9</v>
      </c>
      <c r="H58" s="145">
        <v>50</v>
      </c>
      <c r="I58" s="146">
        <v>5</v>
      </c>
      <c r="J58" s="145">
        <v>228</v>
      </c>
      <c r="K58" s="146">
        <v>27</v>
      </c>
      <c r="L58" s="145">
        <v>79</v>
      </c>
      <c r="M58" s="146">
        <v>10</v>
      </c>
      <c r="N58" s="147">
        <f>+L58+J58+H58</f>
        <v>357</v>
      </c>
      <c r="O58" s="148">
        <f>+M58+K58+I58</f>
        <v>42</v>
      </c>
      <c r="P58" s="146">
        <f>+O58/F58</f>
        <v>42</v>
      </c>
      <c r="Q58" s="149">
        <f>+N58/O58</f>
        <v>8.5</v>
      </c>
      <c r="R58" s="145">
        <v>1000</v>
      </c>
      <c r="S58" s="202">
        <f t="shared" si="4"/>
        <v>-0.643</v>
      </c>
      <c r="T58" s="145">
        <v>458758</v>
      </c>
      <c r="U58" s="146">
        <v>42475</v>
      </c>
      <c r="V58" s="182">
        <f>+T58/U58</f>
        <v>10.800659211300765</v>
      </c>
      <c r="W58" s="248"/>
    </row>
    <row r="59" spans="1:23" s="9" customFormat="1" ht="15" customHeight="1">
      <c r="A59" s="130">
        <v>55</v>
      </c>
      <c r="B59" s="178" t="s">
        <v>90</v>
      </c>
      <c r="C59" s="157">
        <v>40074</v>
      </c>
      <c r="D59" s="158" t="s">
        <v>32</v>
      </c>
      <c r="E59" s="197">
        <v>65</v>
      </c>
      <c r="F59" s="197">
        <v>2</v>
      </c>
      <c r="G59" s="197">
        <v>11</v>
      </c>
      <c r="H59" s="159">
        <v>34</v>
      </c>
      <c r="I59" s="160">
        <v>6</v>
      </c>
      <c r="J59" s="159">
        <v>183</v>
      </c>
      <c r="K59" s="160">
        <v>35</v>
      </c>
      <c r="L59" s="159">
        <v>129</v>
      </c>
      <c r="M59" s="160">
        <v>24</v>
      </c>
      <c r="N59" s="161">
        <f aca="true" t="shared" si="6" ref="N59:O61">H59+J59+L59</f>
        <v>346</v>
      </c>
      <c r="O59" s="162">
        <f t="shared" si="6"/>
        <v>65</v>
      </c>
      <c r="P59" s="163">
        <f>IF(N59&lt;&gt;0,O59/F59,"")</f>
        <v>32.5</v>
      </c>
      <c r="Q59" s="164">
        <f>IF(N59&lt;&gt;0,N59/O59,"")</f>
        <v>5.323076923076923</v>
      </c>
      <c r="R59" s="159"/>
      <c r="S59" s="202">
        <f t="shared" si="4"/>
      </c>
      <c r="T59" s="165">
        <v>558791</v>
      </c>
      <c r="U59" s="166">
        <v>62267</v>
      </c>
      <c r="V59" s="180">
        <f>IF(T59&lt;&gt;0,T59/U59,"")</f>
        <v>8.97411148762587</v>
      </c>
      <c r="W59" s="248"/>
    </row>
    <row r="60" spans="1:23" s="9" customFormat="1" ht="15" customHeight="1">
      <c r="A60" s="130">
        <v>56</v>
      </c>
      <c r="B60" s="178" t="s">
        <v>70</v>
      </c>
      <c r="C60" s="157">
        <v>40158</v>
      </c>
      <c r="D60" s="158" t="s">
        <v>32</v>
      </c>
      <c r="E60" s="197">
        <v>6</v>
      </c>
      <c r="F60" s="197">
        <v>4</v>
      </c>
      <c r="G60" s="197">
        <v>5</v>
      </c>
      <c r="H60" s="159">
        <v>36</v>
      </c>
      <c r="I60" s="160">
        <v>6</v>
      </c>
      <c r="J60" s="159">
        <v>116</v>
      </c>
      <c r="K60" s="160">
        <v>17</v>
      </c>
      <c r="L60" s="159">
        <v>72</v>
      </c>
      <c r="M60" s="160">
        <v>10</v>
      </c>
      <c r="N60" s="161">
        <f t="shared" si="6"/>
        <v>224</v>
      </c>
      <c r="O60" s="162">
        <f t="shared" si="6"/>
        <v>33</v>
      </c>
      <c r="P60" s="163">
        <f>IF(N60&lt;&gt;0,O60/F60,"")</f>
        <v>8.25</v>
      </c>
      <c r="Q60" s="164">
        <f>IF(N60&lt;&gt;0,N60/O60,"")</f>
        <v>6.787878787878788</v>
      </c>
      <c r="R60" s="159">
        <v>620</v>
      </c>
      <c r="S60" s="202">
        <f t="shared" si="4"/>
        <v>-0.6387096774193548</v>
      </c>
      <c r="T60" s="165">
        <v>49197</v>
      </c>
      <c r="U60" s="166">
        <v>4363</v>
      </c>
      <c r="V60" s="180">
        <f>IF(T60&lt;&gt;0,T60/U60,"")</f>
        <v>11.275956910382764</v>
      </c>
      <c r="W60" s="248"/>
    </row>
    <row r="61" spans="1:23" s="9" customFormat="1" ht="15" customHeight="1">
      <c r="A61" s="130">
        <v>57</v>
      </c>
      <c r="B61" s="178" t="s">
        <v>73</v>
      </c>
      <c r="C61" s="157">
        <v>40088</v>
      </c>
      <c r="D61" s="158" t="s">
        <v>32</v>
      </c>
      <c r="E61" s="197">
        <v>55</v>
      </c>
      <c r="F61" s="197">
        <v>1</v>
      </c>
      <c r="G61" s="197">
        <v>11</v>
      </c>
      <c r="H61" s="159">
        <v>0</v>
      </c>
      <c r="I61" s="160">
        <v>0</v>
      </c>
      <c r="J61" s="159">
        <v>153</v>
      </c>
      <c r="K61" s="160">
        <v>30</v>
      </c>
      <c r="L61" s="159">
        <v>62</v>
      </c>
      <c r="M61" s="160">
        <v>12</v>
      </c>
      <c r="N61" s="161">
        <f t="shared" si="6"/>
        <v>215</v>
      </c>
      <c r="O61" s="162">
        <f t="shared" si="6"/>
        <v>42</v>
      </c>
      <c r="P61" s="163">
        <f>IF(N61&lt;&gt;0,O61/F61,"")</f>
        <v>42</v>
      </c>
      <c r="Q61" s="164">
        <f>IF(N61&lt;&gt;0,N61/O61,"")</f>
        <v>5.119047619047619</v>
      </c>
      <c r="R61" s="159">
        <v>200</v>
      </c>
      <c r="S61" s="202">
        <f t="shared" si="4"/>
        <v>0.075</v>
      </c>
      <c r="T61" s="165">
        <v>147676</v>
      </c>
      <c r="U61" s="166">
        <v>18243</v>
      </c>
      <c r="V61" s="180">
        <f>IF(T61&lt;&gt;0,T61/U61,"")</f>
        <v>8.094940525132928</v>
      </c>
      <c r="W61" s="248">
        <v>1</v>
      </c>
    </row>
    <row r="62" spans="1:23" s="9" customFormat="1" ht="15" customHeight="1">
      <c r="A62" s="130">
        <v>58</v>
      </c>
      <c r="B62" s="176" t="s">
        <v>91</v>
      </c>
      <c r="C62" s="143">
        <v>40123</v>
      </c>
      <c r="D62" s="144" t="s">
        <v>62</v>
      </c>
      <c r="E62" s="195">
        <v>25</v>
      </c>
      <c r="F62" s="195">
        <v>1</v>
      </c>
      <c r="G62" s="195">
        <v>8</v>
      </c>
      <c r="H62" s="203">
        <v>49</v>
      </c>
      <c r="I62" s="204">
        <v>7</v>
      </c>
      <c r="J62" s="203">
        <v>100</v>
      </c>
      <c r="K62" s="204">
        <v>13</v>
      </c>
      <c r="L62" s="203">
        <v>0</v>
      </c>
      <c r="M62" s="204">
        <v>0</v>
      </c>
      <c r="N62" s="172">
        <f>SUM(H62+J62+L62)</f>
        <v>149</v>
      </c>
      <c r="O62" s="173">
        <f>SUM(I62+K62+M62)</f>
        <v>20</v>
      </c>
      <c r="P62" s="204">
        <f>O62/F62</f>
        <v>20</v>
      </c>
      <c r="Q62" s="205">
        <f>N62/O62</f>
        <v>7.45</v>
      </c>
      <c r="R62" s="170"/>
      <c r="S62" s="202">
        <f t="shared" si="4"/>
      </c>
      <c r="T62" s="170">
        <v>270753</v>
      </c>
      <c r="U62" s="171">
        <v>22203</v>
      </c>
      <c r="V62" s="217">
        <f>T62/U62</f>
        <v>12.194433184704769</v>
      </c>
      <c r="W62" s="248"/>
    </row>
    <row r="63" spans="1:23" s="9" customFormat="1" ht="15" customHeight="1">
      <c r="A63" s="130">
        <v>59</v>
      </c>
      <c r="B63" s="178" t="s">
        <v>92</v>
      </c>
      <c r="C63" s="157">
        <v>40074</v>
      </c>
      <c r="D63" s="158" t="s">
        <v>32</v>
      </c>
      <c r="E63" s="197">
        <v>142</v>
      </c>
      <c r="F63" s="197">
        <v>1</v>
      </c>
      <c r="G63" s="197">
        <v>11</v>
      </c>
      <c r="H63" s="159">
        <v>0</v>
      </c>
      <c r="I63" s="160">
        <v>0</v>
      </c>
      <c r="J63" s="159">
        <v>31</v>
      </c>
      <c r="K63" s="160">
        <v>5</v>
      </c>
      <c r="L63" s="159">
        <v>51</v>
      </c>
      <c r="M63" s="160">
        <v>9</v>
      </c>
      <c r="N63" s="161">
        <f>H63+J63+L63</f>
        <v>82</v>
      </c>
      <c r="O63" s="162">
        <f>I63+K63+M63</f>
        <v>14</v>
      </c>
      <c r="P63" s="163">
        <f>IF(N63&lt;&gt;0,O63/F63,"")</f>
        <v>14</v>
      </c>
      <c r="Q63" s="164">
        <f>IF(N63&lt;&gt;0,N63/O63,"")</f>
        <v>5.857142857142857</v>
      </c>
      <c r="R63" s="159"/>
      <c r="S63" s="202">
        <f t="shared" si="4"/>
      </c>
      <c r="T63" s="165">
        <v>810535.5</v>
      </c>
      <c r="U63" s="166">
        <v>102370</v>
      </c>
      <c r="V63" s="180">
        <f>IF(T63&lt;&gt;0,T63/U63,"")</f>
        <v>7.91770538243626</v>
      </c>
      <c r="W63" s="248">
        <v>1</v>
      </c>
    </row>
    <row r="64" spans="1:23" s="9" customFormat="1" ht="15" customHeight="1">
      <c r="A64" s="130">
        <v>60</v>
      </c>
      <c r="B64" s="176" t="s">
        <v>48</v>
      </c>
      <c r="C64" s="143">
        <v>40137</v>
      </c>
      <c r="D64" s="144" t="s">
        <v>45</v>
      </c>
      <c r="E64" s="195">
        <v>311</v>
      </c>
      <c r="F64" s="195">
        <v>1</v>
      </c>
      <c r="G64" s="195">
        <v>9</v>
      </c>
      <c r="H64" s="145">
        <v>0</v>
      </c>
      <c r="I64" s="146">
        <v>0</v>
      </c>
      <c r="J64" s="145">
        <v>20</v>
      </c>
      <c r="K64" s="146">
        <v>2</v>
      </c>
      <c r="L64" s="145">
        <v>30</v>
      </c>
      <c r="M64" s="146">
        <v>3</v>
      </c>
      <c r="N64" s="147">
        <f>SUM(H64+J64+L64)</f>
        <v>50</v>
      </c>
      <c r="O64" s="148">
        <f>SUM(I64+K64+M64)</f>
        <v>5</v>
      </c>
      <c r="P64" s="163">
        <f>O64/F64</f>
        <v>5</v>
      </c>
      <c r="Q64" s="164">
        <f>N64/O64</f>
        <v>10</v>
      </c>
      <c r="R64" s="145">
        <v>70</v>
      </c>
      <c r="S64" s="202">
        <f t="shared" si="4"/>
        <v>-0.2857142857142857</v>
      </c>
      <c r="T64" s="145">
        <v>6866635.25</v>
      </c>
      <c r="U64" s="146">
        <v>869563</v>
      </c>
      <c r="V64" s="177">
        <f>T64/U64</f>
        <v>7.896650673959218</v>
      </c>
      <c r="W64" s="248">
        <v>1</v>
      </c>
    </row>
    <row r="65" spans="1:23" s="9" customFormat="1" ht="15" customHeight="1">
      <c r="A65" s="130">
        <v>61</v>
      </c>
      <c r="B65" s="181" t="s">
        <v>68</v>
      </c>
      <c r="C65" s="143">
        <v>40109</v>
      </c>
      <c r="D65" s="144" t="s">
        <v>1</v>
      </c>
      <c r="E65" s="195">
        <v>51</v>
      </c>
      <c r="F65" s="195">
        <v>1</v>
      </c>
      <c r="G65" s="195">
        <v>13</v>
      </c>
      <c r="H65" s="145">
        <v>0</v>
      </c>
      <c r="I65" s="146">
        <v>0</v>
      </c>
      <c r="J65" s="145">
        <v>0</v>
      </c>
      <c r="K65" s="146">
        <v>0</v>
      </c>
      <c r="L65" s="145">
        <v>24</v>
      </c>
      <c r="M65" s="146">
        <v>3</v>
      </c>
      <c r="N65" s="147">
        <f>+L65+J65+H65</f>
        <v>24</v>
      </c>
      <c r="O65" s="148">
        <f>+M65+K65+I65</f>
        <v>3</v>
      </c>
      <c r="P65" s="146">
        <f>+O65/F65</f>
        <v>3</v>
      </c>
      <c r="Q65" s="149">
        <f>+N65/O65</f>
        <v>8</v>
      </c>
      <c r="R65" s="145">
        <v>890</v>
      </c>
      <c r="S65" s="202">
        <f t="shared" si="4"/>
        <v>-0.9730337078651685</v>
      </c>
      <c r="T65" s="145">
        <v>189383</v>
      </c>
      <c r="U65" s="146">
        <v>19408</v>
      </c>
      <c r="V65" s="182">
        <f>+T65/U65</f>
        <v>9.757986397361913</v>
      </c>
      <c r="W65" s="248"/>
    </row>
    <row r="66" spans="1:23" s="9" customFormat="1" ht="15" customHeight="1" thickBot="1">
      <c r="A66" s="130">
        <v>62</v>
      </c>
      <c r="B66" s="185" t="s">
        <v>71</v>
      </c>
      <c r="C66" s="186">
        <v>40123</v>
      </c>
      <c r="D66" s="187" t="s">
        <v>45</v>
      </c>
      <c r="E66" s="196">
        <v>20</v>
      </c>
      <c r="F66" s="196">
        <v>1</v>
      </c>
      <c r="G66" s="196">
        <v>9</v>
      </c>
      <c r="H66" s="188">
        <v>0</v>
      </c>
      <c r="I66" s="189">
        <v>0</v>
      </c>
      <c r="J66" s="188">
        <v>0</v>
      </c>
      <c r="K66" s="189">
        <v>0</v>
      </c>
      <c r="L66" s="188">
        <v>20</v>
      </c>
      <c r="M66" s="189">
        <v>4</v>
      </c>
      <c r="N66" s="190">
        <f>H66+J66+L66</f>
        <v>20</v>
      </c>
      <c r="O66" s="191">
        <f>SUM(I66+K66+M66)</f>
        <v>4</v>
      </c>
      <c r="P66" s="218">
        <f>O66/F66</f>
        <v>4</v>
      </c>
      <c r="Q66" s="219">
        <f>N66/O66</f>
        <v>5</v>
      </c>
      <c r="R66" s="188">
        <v>538</v>
      </c>
      <c r="S66" s="220">
        <f t="shared" si="4"/>
        <v>-0.9628252788104089</v>
      </c>
      <c r="T66" s="193">
        <v>59039.25</v>
      </c>
      <c r="U66" s="221">
        <v>7233</v>
      </c>
      <c r="V66" s="192">
        <f>T66/U66</f>
        <v>8.162484446287847</v>
      </c>
      <c r="W66" s="248">
        <v>1</v>
      </c>
    </row>
    <row r="67" spans="1:27" s="11" customFormat="1" ht="15">
      <c r="A67" s="131"/>
      <c r="B67" s="267"/>
      <c r="C67" s="268"/>
      <c r="D67" s="268"/>
      <c r="E67" s="3"/>
      <c r="F67" s="3"/>
      <c r="G67" s="4"/>
      <c r="H67" s="98"/>
      <c r="I67" s="101"/>
      <c r="J67" s="98"/>
      <c r="K67" s="101"/>
      <c r="L67" s="98"/>
      <c r="M67" s="101"/>
      <c r="N67" s="99"/>
      <c r="O67" s="104"/>
      <c r="P67" s="101"/>
      <c r="Q67" s="5"/>
      <c r="R67" s="98"/>
      <c r="S67" s="6"/>
      <c r="T67" s="98"/>
      <c r="U67" s="101"/>
      <c r="V67" s="5"/>
      <c r="AA67" s="11" t="s">
        <v>16</v>
      </c>
    </row>
    <row r="68" spans="1:23" s="14" customFormat="1" ht="18">
      <c r="A68" s="132"/>
      <c r="B68" s="12"/>
      <c r="C68" s="13"/>
      <c r="E68" s="15"/>
      <c r="F68" s="16"/>
      <c r="G68" s="17"/>
      <c r="H68" s="19"/>
      <c r="I68" s="102"/>
      <c r="J68" s="19"/>
      <c r="K68" s="102"/>
      <c r="L68" s="19"/>
      <c r="M68" s="102"/>
      <c r="N68" s="19"/>
      <c r="O68" s="102"/>
      <c r="P68" s="102"/>
      <c r="Q68" s="18"/>
      <c r="R68" s="19"/>
      <c r="S68" s="20"/>
      <c r="T68" s="19"/>
      <c r="U68" s="102"/>
      <c r="V68" s="18"/>
      <c r="W68" s="21"/>
    </row>
    <row r="69" spans="4:22" ht="18">
      <c r="D69" s="265"/>
      <c r="E69" s="266"/>
      <c r="F69" s="266"/>
      <c r="R69" s="261" t="s">
        <v>0</v>
      </c>
      <c r="S69" s="261"/>
      <c r="T69" s="261"/>
      <c r="U69" s="261"/>
      <c r="V69" s="261"/>
    </row>
    <row r="70" spans="4:22" ht="18">
      <c r="D70" s="26"/>
      <c r="E70" s="27"/>
      <c r="F70" s="27"/>
      <c r="R70" s="261"/>
      <c r="S70" s="261"/>
      <c r="T70" s="261"/>
      <c r="U70" s="261"/>
      <c r="V70" s="261"/>
    </row>
    <row r="71" spans="18:22" ht="18">
      <c r="R71" s="261"/>
      <c r="S71" s="261"/>
      <c r="T71" s="261"/>
      <c r="U71" s="261"/>
      <c r="V71" s="261"/>
    </row>
    <row r="72" spans="15:22" ht="18">
      <c r="O72" s="258" t="s">
        <v>22</v>
      </c>
      <c r="P72" s="259"/>
      <c r="Q72" s="259"/>
      <c r="R72" s="259"/>
      <c r="S72" s="259"/>
      <c r="T72" s="259"/>
      <c r="U72" s="259"/>
      <c r="V72" s="259"/>
    </row>
    <row r="73" spans="15:22" ht="18">
      <c r="O73" s="259"/>
      <c r="P73" s="259"/>
      <c r="Q73" s="259"/>
      <c r="R73" s="259"/>
      <c r="S73" s="259"/>
      <c r="T73" s="259"/>
      <c r="U73" s="259"/>
      <c r="V73" s="259"/>
    </row>
    <row r="74" spans="15:22" ht="18">
      <c r="O74" s="259"/>
      <c r="P74" s="259"/>
      <c r="Q74" s="259"/>
      <c r="R74" s="259"/>
      <c r="S74" s="259"/>
      <c r="T74" s="259"/>
      <c r="U74" s="259"/>
      <c r="V74" s="259"/>
    </row>
    <row r="75" spans="15:22" ht="18">
      <c r="O75" s="259"/>
      <c r="P75" s="259"/>
      <c r="Q75" s="259"/>
      <c r="R75" s="259"/>
      <c r="S75" s="259"/>
      <c r="T75" s="259"/>
      <c r="U75" s="259"/>
      <c r="V75" s="259"/>
    </row>
    <row r="76" spans="15:22" ht="18">
      <c r="O76" s="259"/>
      <c r="P76" s="259"/>
      <c r="Q76" s="259"/>
      <c r="R76" s="259"/>
      <c r="S76" s="259"/>
      <c r="T76" s="259"/>
      <c r="U76" s="259"/>
      <c r="V76" s="259"/>
    </row>
    <row r="77" spans="15:22" ht="18">
      <c r="O77" s="259"/>
      <c r="P77" s="259"/>
      <c r="Q77" s="259"/>
      <c r="R77" s="259"/>
      <c r="S77" s="259"/>
      <c r="T77" s="259"/>
      <c r="U77" s="259"/>
      <c r="V77" s="259"/>
    </row>
    <row r="78" spans="15:22" ht="18">
      <c r="O78" s="260" t="s">
        <v>10</v>
      </c>
      <c r="P78" s="259"/>
      <c r="Q78" s="259"/>
      <c r="R78" s="259"/>
      <c r="S78" s="259"/>
      <c r="T78" s="259"/>
      <c r="U78" s="259"/>
      <c r="V78" s="259"/>
    </row>
    <row r="79" spans="15:22" ht="18">
      <c r="O79" s="259"/>
      <c r="P79" s="259"/>
      <c r="Q79" s="259"/>
      <c r="R79" s="259"/>
      <c r="S79" s="259"/>
      <c r="T79" s="259"/>
      <c r="U79" s="259"/>
      <c r="V79" s="259"/>
    </row>
    <row r="80" spans="15:22" ht="18">
      <c r="O80" s="259"/>
      <c r="P80" s="259"/>
      <c r="Q80" s="259"/>
      <c r="R80" s="259"/>
      <c r="S80" s="259"/>
      <c r="T80" s="259"/>
      <c r="U80" s="259"/>
      <c r="V80" s="259"/>
    </row>
    <row r="81" spans="15:22" ht="18">
      <c r="O81" s="259"/>
      <c r="P81" s="259"/>
      <c r="Q81" s="259"/>
      <c r="R81" s="259"/>
      <c r="S81" s="259"/>
      <c r="T81" s="259"/>
      <c r="U81" s="259"/>
      <c r="V81" s="259"/>
    </row>
    <row r="82" spans="15:22" ht="18">
      <c r="O82" s="259"/>
      <c r="P82" s="259"/>
      <c r="Q82" s="259"/>
      <c r="R82" s="259"/>
      <c r="S82" s="259"/>
      <c r="T82" s="259"/>
      <c r="U82" s="259"/>
      <c r="V82" s="259"/>
    </row>
    <row r="83" spans="15:22" ht="18">
      <c r="O83" s="259"/>
      <c r="P83" s="259"/>
      <c r="Q83" s="259"/>
      <c r="R83" s="259"/>
      <c r="S83" s="259"/>
      <c r="T83" s="259"/>
      <c r="U83" s="259"/>
      <c r="V83" s="259"/>
    </row>
    <row r="84" spans="15:22" ht="18">
      <c r="O84" s="259"/>
      <c r="P84" s="259"/>
      <c r="Q84" s="259"/>
      <c r="R84" s="259"/>
      <c r="S84" s="259"/>
      <c r="T84" s="259"/>
      <c r="U84" s="259"/>
      <c r="V84" s="259"/>
    </row>
  </sheetData>
  <sheetProtection/>
  <mergeCells count="18">
    <mergeCell ref="O72:V77"/>
    <mergeCell ref="O78:V84"/>
    <mergeCell ref="R69:V71"/>
    <mergeCell ref="C3:C4"/>
    <mergeCell ref="G3:G4"/>
    <mergeCell ref="D3:D4"/>
    <mergeCell ref="D69:F69"/>
    <mergeCell ref="B67:D67"/>
    <mergeCell ref="L3:M3"/>
    <mergeCell ref="J3:K3"/>
    <mergeCell ref="N3:Q3"/>
    <mergeCell ref="A2:V2"/>
    <mergeCell ref="R3:S3"/>
    <mergeCell ref="E3:E4"/>
    <mergeCell ref="H3:I3"/>
    <mergeCell ref="F3:F4"/>
    <mergeCell ref="T3:V3"/>
    <mergeCell ref="B3:B4"/>
  </mergeCells>
  <printOptions/>
  <pageMargins left="0.3" right="0.13" top="1" bottom="1" header="0.5" footer="0.5"/>
  <pageSetup orientation="portrait" paperSize="9" scale="35" r:id="rId2"/>
  <ignoredErrors>
    <ignoredError sqref="S67:V67 M67 N67:R68 N9:T39 N41:T45 V6 V8:V16 N40:T40 V49:V53 V41:V45 Q49:Q55 Q46:Q48 V46:V48 P49:P55 N62:Q66" formula="1"/>
    <ignoredError sqref="V40 U54:U65 V54:V61" unlockedFormula="1"/>
    <ignoredError sqref="V7 V17:V33 V34:V39 V62:V65" formula="1" unlockedFormula="1"/>
  </ignoredErrors>
  <drawing r:id="rId1"/>
</worksheet>
</file>

<file path=xl/worksheets/sheet2.xml><?xml version="1.0" encoding="utf-8"?>
<worksheet xmlns="http://schemas.openxmlformats.org/spreadsheetml/2006/main" xmlns:r="http://schemas.openxmlformats.org/officeDocument/2006/relationships">
  <dimension ref="A1:AA42"/>
  <sheetViews>
    <sheetView zoomScale="120" zoomScaleNormal="120" zoomScalePageLayoutView="0" workbookViewId="0" topLeftCell="A1">
      <selection activeCell="N4" sqref="N4:N5"/>
    </sheetView>
  </sheetViews>
  <sheetFormatPr defaultColWidth="39.8515625" defaultRowHeight="12.75"/>
  <cols>
    <col min="1" max="1" width="2.8515625" style="92" bestFit="1" customWidth="1"/>
    <col min="2" max="2" width="50.7109375" style="91" bestFit="1" customWidth="1"/>
    <col min="3" max="3" width="9.421875" style="89" customWidth="1"/>
    <col min="4" max="4" width="13.421875" style="91" bestFit="1" customWidth="1"/>
    <col min="5" max="5" width="6.140625" style="89" hidden="1" customWidth="1"/>
    <col min="6" max="6" width="8.421875" style="89" bestFit="1" customWidth="1"/>
    <col min="7" max="7" width="19.8515625" style="89" hidden="1" customWidth="1"/>
    <col min="8" max="8" width="11.57421875" style="90" hidden="1" customWidth="1"/>
    <col min="9" max="9" width="7.57421875" style="91" hidden="1" customWidth="1"/>
    <col min="10" max="10" width="13.421875" style="90" hidden="1" customWidth="1"/>
    <col min="11" max="11" width="8.7109375" style="91" hidden="1" customWidth="1"/>
    <col min="12" max="12" width="13.421875" style="90" hidden="1" customWidth="1"/>
    <col min="13" max="13" width="8.7109375" style="91" hidden="1" customWidth="1"/>
    <col min="14" max="14" width="15.421875" style="93" bestFit="1" customWidth="1"/>
    <col min="15" max="15" width="9.8515625" style="91" bestFit="1" customWidth="1"/>
    <col min="16" max="16" width="9.57421875" style="91" hidden="1" customWidth="1"/>
    <col min="17" max="17" width="8.7109375" style="95" hidden="1" customWidth="1"/>
    <col min="18" max="18" width="13.421875" style="96" hidden="1" customWidth="1"/>
    <col min="19" max="19" width="7.140625" style="91" hidden="1" customWidth="1"/>
    <col min="20" max="20" width="14.57421875" style="90" bestFit="1" customWidth="1"/>
    <col min="21" max="21" width="10.421875" style="97" bestFit="1" customWidth="1"/>
    <col min="22" max="22" width="7.140625" style="95" customWidth="1"/>
    <col min="23" max="23" width="2.140625" style="94" bestFit="1" customWidth="1"/>
    <col min="24" max="26" width="39.8515625" style="91" customWidth="1"/>
    <col min="27" max="27" width="1.8515625" style="91" bestFit="1" customWidth="1"/>
    <col min="28" max="16384" width="39.8515625" style="91" customWidth="1"/>
  </cols>
  <sheetData>
    <row r="1" spans="1:14" s="44" customFormat="1" ht="99" customHeight="1">
      <c r="A1" s="32"/>
      <c r="B1" s="33"/>
      <c r="C1" s="34"/>
      <c r="D1" s="35"/>
      <c r="E1" s="36"/>
      <c r="F1" s="36"/>
      <c r="G1" s="36"/>
      <c r="H1" s="37"/>
      <c r="I1" s="38"/>
      <c r="J1" s="39"/>
      <c r="K1" s="40"/>
      <c r="L1" s="41"/>
      <c r="M1" s="42"/>
      <c r="N1" s="43"/>
    </row>
    <row r="2" spans="1:22" s="45" customFormat="1" ht="27.75" thickBot="1">
      <c r="A2" s="279" t="s">
        <v>11</v>
      </c>
      <c r="B2" s="280"/>
      <c r="C2" s="280"/>
      <c r="D2" s="280"/>
      <c r="E2" s="280"/>
      <c r="F2" s="280"/>
      <c r="G2" s="280"/>
      <c r="H2" s="280"/>
      <c r="I2" s="280"/>
      <c r="J2" s="280"/>
      <c r="K2" s="280"/>
      <c r="L2" s="280"/>
      <c r="M2" s="280"/>
      <c r="N2" s="280"/>
      <c r="O2" s="280"/>
      <c r="P2" s="280"/>
      <c r="Q2" s="280"/>
      <c r="R2" s="280"/>
      <c r="S2" s="280"/>
      <c r="T2" s="280"/>
      <c r="U2" s="280"/>
      <c r="V2" s="280"/>
    </row>
    <row r="3" spans="1:22" s="47" customFormat="1" ht="16.5" customHeight="1">
      <c r="A3" s="46"/>
      <c r="B3" s="281" t="s">
        <v>12</v>
      </c>
      <c r="C3" s="283" t="s">
        <v>17</v>
      </c>
      <c r="D3" s="285" t="s">
        <v>3</v>
      </c>
      <c r="E3" s="285" t="s">
        <v>18</v>
      </c>
      <c r="F3" s="285" t="s">
        <v>19</v>
      </c>
      <c r="G3" s="285" t="s">
        <v>20</v>
      </c>
      <c r="H3" s="276" t="s">
        <v>4</v>
      </c>
      <c r="I3" s="276"/>
      <c r="J3" s="276" t="s">
        <v>5</v>
      </c>
      <c r="K3" s="276"/>
      <c r="L3" s="276" t="s">
        <v>6</v>
      </c>
      <c r="M3" s="276"/>
      <c r="N3" s="275" t="s">
        <v>21</v>
      </c>
      <c r="O3" s="275"/>
      <c r="P3" s="275"/>
      <c r="Q3" s="275"/>
      <c r="R3" s="276" t="s">
        <v>2</v>
      </c>
      <c r="S3" s="276"/>
      <c r="T3" s="275" t="s">
        <v>13</v>
      </c>
      <c r="U3" s="275"/>
      <c r="V3" s="277"/>
    </row>
    <row r="4" spans="1:22" s="47" customFormat="1" ht="37.5" customHeight="1" thickBot="1">
      <c r="A4" s="48"/>
      <c r="B4" s="282"/>
      <c r="C4" s="284"/>
      <c r="D4" s="286"/>
      <c r="E4" s="287"/>
      <c r="F4" s="287"/>
      <c r="G4" s="287"/>
      <c r="H4" s="49" t="s">
        <v>9</v>
      </c>
      <c r="I4" s="50" t="s">
        <v>8</v>
      </c>
      <c r="J4" s="49" t="s">
        <v>9</v>
      </c>
      <c r="K4" s="50" t="s">
        <v>8</v>
      </c>
      <c r="L4" s="49" t="s">
        <v>9</v>
      </c>
      <c r="M4" s="50" t="s">
        <v>8</v>
      </c>
      <c r="N4" s="51" t="s">
        <v>9</v>
      </c>
      <c r="O4" s="52" t="s">
        <v>8</v>
      </c>
      <c r="P4" s="52" t="s">
        <v>14</v>
      </c>
      <c r="Q4" s="53" t="s">
        <v>15</v>
      </c>
      <c r="R4" s="49" t="s">
        <v>9</v>
      </c>
      <c r="S4" s="54" t="s">
        <v>7</v>
      </c>
      <c r="T4" s="49" t="s">
        <v>9</v>
      </c>
      <c r="U4" s="50" t="s">
        <v>8</v>
      </c>
      <c r="V4" s="55" t="s">
        <v>15</v>
      </c>
    </row>
    <row r="5" spans="1:23" s="56" customFormat="1" ht="15.75" customHeight="1">
      <c r="A5" s="2">
        <v>1</v>
      </c>
      <c r="B5" s="206" t="s">
        <v>41</v>
      </c>
      <c r="C5" s="174">
        <v>40165</v>
      </c>
      <c r="D5" s="175" t="s">
        <v>24</v>
      </c>
      <c r="E5" s="194">
        <v>125</v>
      </c>
      <c r="F5" s="194">
        <v>156</v>
      </c>
      <c r="G5" s="194">
        <v>5</v>
      </c>
      <c r="H5" s="207">
        <v>417041.5</v>
      </c>
      <c r="I5" s="208">
        <v>36056</v>
      </c>
      <c r="J5" s="207">
        <v>716069</v>
      </c>
      <c r="K5" s="208">
        <v>62752</v>
      </c>
      <c r="L5" s="207">
        <v>706246.5</v>
      </c>
      <c r="M5" s="208">
        <v>62728</v>
      </c>
      <c r="N5" s="209">
        <f>H5+J5+L5</f>
        <v>1839357</v>
      </c>
      <c r="O5" s="210">
        <f>I5+K5+M5</f>
        <v>161536</v>
      </c>
      <c r="P5" s="208">
        <f>O5/F5</f>
        <v>1035.4871794871794</v>
      </c>
      <c r="Q5" s="211">
        <f>+N5/O5</f>
        <v>11.386669225435815</v>
      </c>
      <c r="R5" s="207">
        <v>2010249.5</v>
      </c>
      <c r="S5" s="212">
        <f aca="true" t="shared" si="0" ref="S5:S24">IF(R5&lt;&gt;0,-(R5-N5)/R5,"")</f>
        <v>-0.08501059196880785</v>
      </c>
      <c r="T5" s="213">
        <v>16023710.5</v>
      </c>
      <c r="U5" s="214">
        <v>1472407</v>
      </c>
      <c r="V5" s="215">
        <f>T5/U5</f>
        <v>10.882663896599242</v>
      </c>
      <c r="W5" s="247"/>
    </row>
    <row r="6" spans="1:23" s="56" customFormat="1" ht="16.5" customHeight="1">
      <c r="A6" s="2">
        <v>2</v>
      </c>
      <c r="B6" s="181" t="s">
        <v>55</v>
      </c>
      <c r="C6" s="143">
        <v>40179</v>
      </c>
      <c r="D6" s="144" t="s">
        <v>1</v>
      </c>
      <c r="E6" s="195">
        <v>370</v>
      </c>
      <c r="F6" s="195">
        <v>455</v>
      </c>
      <c r="G6" s="195">
        <v>3</v>
      </c>
      <c r="H6" s="145">
        <v>364382</v>
      </c>
      <c r="I6" s="146">
        <v>39621</v>
      </c>
      <c r="J6" s="145">
        <v>672670</v>
      </c>
      <c r="K6" s="146">
        <v>72649</v>
      </c>
      <c r="L6" s="145">
        <v>693501</v>
      </c>
      <c r="M6" s="146">
        <v>74109</v>
      </c>
      <c r="N6" s="147">
        <f>+L6+J6+H6</f>
        <v>1730553</v>
      </c>
      <c r="O6" s="148">
        <f>+M6+K6+I6</f>
        <v>186379</v>
      </c>
      <c r="P6" s="146">
        <f>+O6/F6</f>
        <v>409.62417582417584</v>
      </c>
      <c r="Q6" s="149">
        <f>+N6/O6</f>
        <v>9.285128689390973</v>
      </c>
      <c r="R6" s="145">
        <v>3567910</v>
      </c>
      <c r="S6" s="202">
        <f t="shared" si="0"/>
        <v>-0.514967305789664</v>
      </c>
      <c r="T6" s="145">
        <v>17408307</v>
      </c>
      <c r="U6" s="146">
        <v>1901612</v>
      </c>
      <c r="V6" s="182">
        <f>+T6/U6</f>
        <v>9.15449997160304</v>
      </c>
      <c r="W6" s="248">
        <v>1</v>
      </c>
    </row>
    <row r="7" spans="1:23" s="56" customFormat="1" ht="15.75" customHeight="1" thickBot="1">
      <c r="A7" s="29">
        <v>3</v>
      </c>
      <c r="B7" s="237" t="s">
        <v>74</v>
      </c>
      <c r="C7" s="238">
        <v>40193</v>
      </c>
      <c r="D7" s="239" t="s">
        <v>23</v>
      </c>
      <c r="E7" s="240">
        <v>83</v>
      </c>
      <c r="F7" s="240">
        <v>133</v>
      </c>
      <c r="G7" s="241">
        <v>1</v>
      </c>
      <c r="H7" s="242">
        <v>210930</v>
      </c>
      <c r="I7" s="243">
        <v>18296</v>
      </c>
      <c r="J7" s="242">
        <v>334462</v>
      </c>
      <c r="K7" s="243">
        <v>28724</v>
      </c>
      <c r="L7" s="242">
        <v>329789</v>
      </c>
      <c r="M7" s="243">
        <v>28117</v>
      </c>
      <c r="N7" s="244">
        <f>+H7+J7+L7</f>
        <v>875181</v>
      </c>
      <c r="O7" s="245">
        <f>+I7+K7+M7</f>
        <v>75137</v>
      </c>
      <c r="P7" s="218">
        <f>IF(N7&lt;&gt;0,O7/F7,"")</f>
        <v>564.9398496240601</v>
      </c>
      <c r="Q7" s="219">
        <f>IF(N7&lt;&gt;0,N7/O7,"")</f>
        <v>11.647803345888178</v>
      </c>
      <c r="R7" s="242"/>
      <c r="S7" s="220">
        <f t="shared" si="0"/>
      </c>
      <c r="T7" s="242">
        <v>875181</v>
      </c>
      <c r="U7" s="243">
        <v>75137</v>
      </c>
      <c r="V7" s="246">
        <f>T7/U7</f>
        <v>11.647803345888178</v>
      </c>
      <c r="W7" s="248"/>
    </row>
    <row r="8" spans="1:23" s="56" customFormat="1" ht="15.75" customHeight="1">
      <c r="A8" s="31">
        <v>4</v>
      </c>
      <c r="B8" s="222" t="s">
        <v>75</v>
      </c>
      <c r="C8" s="223">
        <v>40193</v>
      </c>
      <c r="D8" s="224" t="s">
        <v>32</v>
      </c>
      <c r="E8" s="225">
        <v>86</v>
      </c>
      <c r="F8" s="225">
        <v>86</v>
      </c>
      <c r="G8" s="226">
        <v>1</v>
      </c>
      <c r="H8" s="227">
        <v>128108.75</v>
      </c>
      <c r="I8" s="228">
        <v>12417</v>
      </c>
      <c r="J8" s="227">
        <v>200951</v>
      </c>
      <c r="K8" s="228">
        <v>19345</v>
      </c>
      <c r="L8" s="227">
        <v>198878.25</v>
      </c>
      <c r="M8" s="228">
        <v>19074</v>
      </c>
      <c r="N8" s="229">
        <f>H8+J8+L8</f>
        <v>527938</v>
      </c>
      <c r="O8" s="230">
        <f>I8+K8+M8</f>
        <v>50836</v>
      </c>
      <c r="P8" s="231">
        <f>IF(N8&lt;&gt;0,O8/F8,"")</f>
        <v>591.1162790697674</v>
      </c>
      <c r="Q8" s="232">
        <f>IF(N8&lt;&gt;0,N8/O8,"")</f>
        <v>10.385120780549217</v>
      </c>
      <c r="R8" s="227"/>
      <c r="S8" s="233">
        <f t="shared" si="0"/>
      </c>
      <c r="T8" s="234">
        <v>527938</v>
      </c>
      <c r="U8" s="235">
        <v>50836</v>
      </c>
      <c r="V8" s="236">
        <f>IF(T8&lt;&gt;0,T8/U8,"")</f>
        <v>10.385120780549217</v>
      </c>
      <c r="W8" s="248"/>
    </row>
    <row r="9" spans="1:23" s="56" customFormat="1" ht="15.75" customHeight="1">
      <c r="A9" s="31">
        <v>5</v>
      </c>
      <c r="B9" s="216" t="s">
        <v>76</v>
      </c>
      <c r="C9" s="143">
        <v>40193</v>
      </c>
      <c r="D9" s="144" t="s">
        <v>1</v>
      </c>
      <c r="E9" s="195">
        <v>40</v>
      </c>
      <c r="F9" s="195">
        <v>40</v>
      </c>
      <c r="G9" s="201">
        <v>1</v>
      </c>
      <c r="H9" s="145">
        <v>56034</v>
      </c>
      <c r="I9" s="146">
        <v>4469</v>
      </c>
      <c r="J9" s="145">
        <v>86431</v>
      </c>
      <c r="K9" s="146">
        <v>6754</v>
      </c>
      <c r="L9" s="145">
        <v>93948</v>
      </c>
      <c r="M9" s="146">
        <v>7296</v>
      </c>
      <c r="N9" s="147">
        <f>+L9+J9+H9</f>
        <v>236413</v>
      </c>
      <c r="O9" s="148">
        <f>+M9+K9+I9</f>
        <v>18519</v>
      </c>
      <c r="P9" s="146">
        <f>+O9/F9</f>
        <v>462.975</v>
      </c>
      <c r="Q9" s="149">
        <f>+N9/O9</f>
        <v>12.765970084777797</v>
      </c>
      <c r="R9" s="145"/>
      <c r="S9" s="202">
        <f t="shared" si="0"/>
      </c>
      <c r="T9" s="145">
        <v>236413</v>
      </c>
      <c r="U9" s="146">
        <v>18519</v>
      </c>
      <c r="V9" s="182">
        <f>+T9/U9</f>
        <v>12.765970084777797</v>
      </c>
      <c r="W9" s="248"/>
    </row>
    <row r="10" spans="1:23" s="56" customFormat="1" ht="15.75" customHeight="1">
      <c r="A10" s="31">
        <v>6</v>
      </c>
      <c r="B10" s="178" t="s">
        <v>77</v>
      </c>
      <c r="C10" s="157">
        <v>40193</v>
      </c>
      <c r="D10" s="158" t="s">
        <v>32</v>
      </c>
      <c r="E10" s="197">
        <v>124</v>
      </c>
      <c r="F10" s="197">
        <v>124</v>
      </c>
      <c r="G10" s="200">
        <v>1</v>
      </c>
      <c r="H10" s="159">
        <v>29007.5</v>
      </c>
      <c r="I10" s="160">
        <v>3362</v>
      </c>
      <c r="J10" s="159">
        <v>71599.25</v>
      </c>
      <c r="K10" s="160">
        <v>7843</v>
      </c>
      <c r="L10" s="159">
        <v>96115.5</v>
      </c>
      <c r="M10" s="160">
        <v>10240</v>
      </c>
      <c r="N10" s="161">
        <f aca="true" t="shared" si="1" ref="N10:O12">H10+J10+L10</f>
        <v>196722.25</v>
      </c>
      <c r="O10" s="162">
        <f t="shared" si="1"/>
        <v>21445</v>
      </c>
      <c r="P10" s="163">
        <f>IF(N10&lt;&gt;0,O10/F10,"")</f>
        <v>172.94354838709677</v>
      </c>
      <c r="Q10" s="164">
        <f>IF(N10&lt;&gt;0,N10/O10,"")</f>
        <v>9.1733387736069</v>
      </c>
      <c r="R10" s="159"/>
      <c r="S10" s="202">
        <f t="shared" si="0"/>
      </c>
      <c r="T10" s="165">
        <v>196722.25</v>
      </c>
      <c r="U10" s="166">
        <v>21445</v>
      </c>
      <c r="V10" s="180">
        <f>IF(T10&lt;&gt;0,T10/U10,"")</f>
        <v>9.1733387736069</v>
      </c>
      <c r="W10" s="248">
        <v>1</v>
      </c>
    </row>
    <row r="11" spans="1:23" s="56" customFormat="1" ht="15.75" customHeight="1">
      <c r="A11" s="31">
        <v>7</v>
      </c>
      <c r="B11" s="176" t="s">
        <v>59</v>
      </c>
      <c r="C11" s="143">
        <v>40172</v>
      </c>
      <c r="D11" s="144" t="s">
        <v>24</v>
      </c>
      <c r="E11" s="195">
        <v>60</v>
      </c>
      <c r="F11" s="195">
        <v>60</v>
      </c>
      <c r="G11" s="195">
        <v>4</v>
      </c>
      <c r="H11" s="150">
        <v>14105</v>
      </c>
      <c r="I11" s="151">
        <v>2052</v>
      </c>
      <c r="J11" s="150">
        <v>63616</v>
      </c>
      <c r="K11" s="151">
        <v>7202</v>
      </c>
      <c r="L11" s="150">
        <v>74304</v>
      </c>
      <c r="M11" s="151">
        <v>8199</v>
      </c>
      <c r="N11" s="152">
        <f t="shared" si="1"/>
        <v>152025</v>
      </c>
      <c r="O11" s="153">
        <f t="shared" si="1"/>
        <v>17453</v>
      </c>
      <c r="P11" s="151">
        <f>O11/F11</f>
        <v>290.8833333333333</v>
      </c>
      <c r="Q11" s="154">
        <f>+N11/O11</f>
        <v>8.71053687045207</v>
      </c>
      <c r="R11" s="150">
        <v>228944.5</v>
      </c>
      <c r="S11" s="202">
        <f t="shared" si="0"/>
        <v>-0.33597443921998565</v>
      </c>
      <c r="T11" s="155">
        <v>1257946</v>
      </c>
      <c r="U11" s="156">
        <v>133704</v>
      </c>
      <c r="V11" s="177">
        <f>T11/U11</f>
        <v>9.408439538084126</v>
      </c>
      <c r="W11" s="247"/>
    </row>
    <row r="12" spans="1:23" s="56" customFormat="1" ht="15.75" customHeight="1">
      <c r="A12" s="31">
        <v>8</v>
      </c>
      <c r="B12" s="176" t="s">
        <v>78</v>
      </c>
      <c r="C12" s="143">
        <v>40193</v>
      </c>
      <c r="D12" s="144" t="s">
        <v>24</v>
      </c>
      <c r="E12" s="195">
        <v>55</v>
      </c>
      <c r="F12" s="195">
        <v>55</v>
      </c>
      <c r="G12" s="201">
        <v>1</v>
      </c>
      <c r="H12" s="150">
        <v>12978</v>
      </c>
      <c r="I12" s="151">
        <v>1259</v>
      </c>
      <c r="J12" s="150">
        <v>63576.75</v>
      </c>
      <c r="K12" s="151">
        <v>5924</v>
      </c>
      <c r="L12" s="150">
        <v>74735.75</v>
      </c>
      <c r="M12" s="151">
        <v>6899</v>
      </c>
      <c r="N12" s="152">
        <f t="shared" si="1"/>
        <v>151290.5</v>
      </c>
      <c r="O12" s="153">
        <f t="shared" si="1"/>
        <v>14082</v>
      </c>
      <c r="P12" s="151">
        <f>O12/F12</f>
        <v>256.03636363636366</v>
      </c>
      <c r="Q12" s="154">
        <f>+N12/O12</f>
        <v>10.743537849737253</v>
      </c>
      <c r="R12" s="150"/>
      <c r="S12" s="202">
        <f t="shared" si="0"/>
      </c>
      <c r="T12" s="155">
        <v>151290.5</v>
      </c>
      <c r="U12" s="156">
        <v>14082</v>
      </c>
      <c r="V12" s="177">
        <f>T12/U12</f>
        <v>10.743537849737253</v>
      </c>
      <c r="W12" s="247"/>
    </row>
    <row r="13" spans="1:23" s="56" customFormat="1" ht="15.75" customHeight="1">
      <c r="A13" s="31">
        <v>9</v>
      </c>
      <c r="B13" s="176" t="s">
        <v>44</v>
      </c>
      <c r="C13" s="143">
        <v>40172</v>
      </c>
      <c r="D13" s="144" t="s">
        <v>45</v>
      </c>
      <c r="E13" s="195">
        <v>196</v>
      </c>
      <c r="F13" s="195">
        <v>148</v>
      </c>
      <c r="G13" s="195">
        <v>4</v>
      </c>
      <c r="H13" s="145">
        <v>18860.5</v>
      </c>
      <c r="I13" s="146">
        <v>2744</v>
      </c>
      <c r="J13" s="145">
        <v>41452.5</v>
      </c>
      <c r="K13" s="146">
        <v>5770</v>
      </c>
      <c r="L13" s="145">
        <v>46646.5</v>
      </c>
      <c r="M13" s="146">
        <v>6320</v>
      </c>
      <c r="N13" s="147">
        <f>SUM(H13+J13+L13)</f>
        <v>106959.5</v>
      </c>
      <c r="O13" s="148">
        <f>SUM(I13+K13+M13)</f>
        <v>14834</v>
      </c>
      <c r="P13" s="163">
        <f>O13/F13</f>
        <v>100.22972972972973</v>
      </c>
      <c r="Q13" s="164">
        <f>N13/O13</f>
        <v>7.210428744775515</v>
      </c>
      <c r="R13" s="145">
        <v>201184.25</v>
      </c>
      <c r="S13" s="202">
        <f t="shared" si="0"/>
        <v>-0.46835052942762667</v>
      </c>
      <c r="T13" s="145">
        <v>1775753.25</v>
      </c>
      <c r="U13" s="146">
        <v>230936</v>
      </c>
      <c r="V13" s="177">
        <f>T13/U13</f>
        <v>7.68937389579797</v>
      </c>
      <c r="W13" s="248">
        <v>1</v>
      </c>
    </row>
    <row r="14" spans="1:23" s="56" customFormat="1" ht="15.75" customHeight="1">
      <c r="A14" s="31">
        <v>10</v>
      </c>
      <c r="B14" s="176" t="s">
        <v>56</v>
      </c>
      <c r="C14" s="143">
        <v>40179</v>
      </c>
      <c r="D14" s="144" t="s">
        <v>24</v>
      </c>
      <c r="E14" s="195">
        <v>42</v>
      </c>
      <c r="F14" s="195">
        <v>40</v>
      </c>
      <c r="G14" s="195">
        <v>3</v>
      </c>
      <c r="H14" s="150">
        <v>21381</v>
      </c>
      <c r="I14" s="151">
        <v>1896</v>
      </c>
      <c r="J14" s="150">
        <v>28941</v>
      </c>
      <c r="K14" s="151">
        <v>2503</v>
      </c>
      <c r="L14" s="150">
        <v>27732</v>
      </c>
      <c r="M14" s="151">
        <v>2478</v>
      </c>
      <c r="N14" s="152">
        <f aca="true" t="shared" si="2" ref="N14:O16">H14+J14+L14</f>
        <v>78054</v>
      </c>
      <c r="O14" s="153">
        <f t="shared" si="2"/>
        <v>6877</v>
      </c>
      <c r="P14" s="151">
        <f>O14/F14</f>
        <v>171.925</v>
      </c>
      <c r="Q14" s="154">
        <f>+N14/O14</f>
        <v>11.350007270612185</v>
      </c>
      <c r="R14" s="150">
        <v>184129.5</v>
      </c>
      <c r="S14" s="202">
        <f t="shared" si="0"/>
        <v>-0.5760918266763337</v>
      </c>
      <c r="T14" s="155">
        <v>663654</v>
      </c>
      <c r="U14" s="156">
        <v>57716</v>
      </c>
      <c r="V14" s="177">
        <f>T14/U14</f>
        <v>11.49861390255735</v>
      </c>
      <c r="W14" s="247"/>
    </row>
    <row r="15" spans="1:24" s="58" customFormat="1" ht="15.75" customHeight="1">
      <c r="A15" s="31">
        <v>11</v>
      </c>
      <c r="B15" s="176" t="s">
        <v>79</v>
      </c>
      <c r="C15" s="143">
        <v>40193</v>
      </c>
      <c r="D15" s="144" t="s">
        <v>24</v>
      </c>
      <c r="E15" s="195">
        <v>17</v>
      </c>
      <c r="F15" s="195">
        <v>17</v>
      </c>
      <c r="G15" s="201">
        <v>1</v>
      </c>
      <c r="H15" s="150">
        <v>12097.25</v>
      </c>
      <c r="I15" s="151">
        <v>883</v>
      </c>
      <c r="J15" s="150">
        <v>23549.5</v>
      </c>
      <c r="K15" s="151">
        <v>1727</v>
      </c>
      <c r="L15" s="150">
        <v>25327.75</v>
      </c>
      <c r="M15" s="151">
        <v>1864</v>
      </c>
      <c r="N15" s="152">
        <f t="shared" si="2"/>
        <v>60974.5</v>
      </c>
      <c r="O15" s="153">
        <f t="shared" si="2"/>
        <v>4474</v>
      </c>
      <c r="P15" s="151">
        <f>O15/F15</f>
        <v>263.1764705882353</v>
      </c>
      <c r="Q15" s="154">
        <f>+N15/O15</f>
        <v>13.62863209655789</v>
      </c>
      <c r="R15" s="150"/>
      <c r="S15" s="202">
        <f t="shared" si="0"/>
      </c>
      <c r="T15" s="155">
        <v>62054.5</v>
      </c>
      <c r="U15" s="156">
        <v>4582</v>
      </c>
      <c r="V15" s="177">
        <f>T15/U15</f>
        <v>13.543103448275861</v>
      </c>
      <c r="W15" s="247"/>
      <c r="X15" s="57"/>
    </row>
    <row r="16" spans="1:23" s="44" customFormat="1" ht="15.75" customHeight="1">
      <c r="A16" s="31">
        <v>12</v>
      </c>
      <c r="B16" s="178" t="s">
        <v>43</v>
      </c>
      <c r="C16" s="157">
        <v>40165</v>
      </c>
      <c r="D16" s="158" t="s">
        <v>32</v>
      </c>
      <c r="E16" s="197">
        <v>40</v>
      </c>
      <c r="F16" s="197">
        <v>39</v>
      </c>
      <c r="G16" s="197">
        <v>5</v>
      </c>
      <c r="H16" s="159">
        <v>12021.5</v>
      </c>
      <c r="I16" s="160">
        <v>1566</v>
      </c>
      <c r="J16" s="159">
        <v>20233</v>
      </c>
      <c r="K16" s="160">
        <v>2656</v>
      </c>
      <c r="L16" s="159">
        <v>19820</v>
      </c>
      <c r="M16" s="160">
        <v>2600</v>
      </c>
      <c r="N16" s="161">
        <f t="shared" si="2"/>
        <v>52074.5</v>
      </c>
      <c r="O16" s="162">
        <f t="shared" si="2"/>
        <v>6822</v>
      </c>
      <c r="P16" s="163">
        <f>IF(N16&lt;&gt;0,O16/F16,"")</f>
        <v>174.92307692307693</v>
      </c>
      <c r="Q16" s="164">
        <f>IF(N16&lt;&gt;0,N16/O16,"")</f>
        <v>7.633318674875403</v>
      </c>
      <c r="R16" s="159">
        <v>71972.5</v>
      </c>
      <c r="S16" s="202">
        <f t="shared" si="0"/>
        <v>-0.2764667060335545</v>
      </c>
      <c r="T16" s="165">
        <v>788968</v>
      </c>
      <c r="U16" s="166">
        <v>88029</v>
      </c>
      <c r="V16" s="180">
        <f>IF(T16&lt;&gt;0,T16/U16,"")</f>
        <v>8.962591873132718</v>
      </c>
      <c r="W16" s="248"/>
    </row>
    <row r="17" spans="1:23" s="44" customFormat="1" ht="15.75" customHeight="1">
      <c r="A17" s="31">
        <v>13</v>
      </c>
      <c r="B17" s="178" t="s">
        <v>60</v>
      </c>
      <c r="C17" s="157">
        <v>40186</v>
      </c>
      <c r="D17" s="158" t="s">
        <v>23</v>
      </c>
      <c r="E17" s="197">
        <v>59</v>
      </c>
      <c r="F17" s="197">
        <v>59</v>
      </c>
      <c r="G17" s="197">
        <v>2</v>
      </c>
      <c r="H17" s="159">
        <v>10361</v>
      </c>
      <c r="I17" s="160">
        <v>979</v>
      </c>
      <c r="J17" s="159">
        <v>17680</v>
      </c>
      <c r="K17" s="160">
        <v>1642</v>
      </c>
      <c r="L17" s="159">
        <v>21185</v>
      </c>
      <c r="M17" s="160">
        <v>1980</v>
      </c>
      <c r="N17" s="161">
        <f>+H17+J17+L17</f>
        <v>49226</v>
      </c>
      <c r="O17" s="162">
        <f>+I17+K17+M17</f>
        <v>4601</v>
      </c>
      <c r="P17" s="163">
        <f>IF(N17&lt;&gt;0,O17/F17,"")</f>
        <v>77.98305084745763</v>
      </c>
      <c r="Q17" s="164">
        <f>IF(N17&lt;&gt;0,N17/O17,"")</f>
        <v>10.698978482938491</v>
      </c>
      <c r="R17" s="159">
        <v>126375</v>
      </c>
      <c r="S17" s="202">
        <f t="shared" si="0"/>
        <v>-0.6104767556874382</v>
      </c>
      <c r="T17" s="159">
        <v>226733</v>
      </c>
      <c r="U17" s="160">
        <v>21703</v>
      </c>
      <c r="V17" s="179">
        <f>T17/U17</f>
        <v>10.447081048702945</v>
      </c>
      <c r="W17" s="248"/>
    </row>
    <row r="18" spans="1:23" s="44" customFormat="1" ht="15.75" customHeight="1">
      <c r="A18" s="31">
        <v>14</v>
      </c>
      <c r="B18" s="176" t="s">
        <v>46</v>
      </c>
      <c r="C18" s="143">
        <v>40165</v>
      </c>
      <c r="D18" s="144" t="s">
        <v>24</v>
      </c>
      <c r="E18" s="195">
        <v>74</v>
      </c>
      <c r="F18" s="195">
        <v>53</v>
      </c>
      <c r="G18" s="195">
        <v>5</v>
      </c>
      <c r="H18" s="150">
        <v>8616.5</v>
      </c>
      <c r="I18" s="151">
        <v>1325</v>
      </c>
      <c r="J18" s="150">
        <v>13803.5</v>
      </c>
      <c r="K18" s="151">
        <v>2077</v>
      </c>
      <c r="L18" s="150">
        <v>16903</v>
      </c>
      <c r="M18" s="151">
        <v>2412</v>
      </c>
      <c r="N18" s="152">
        <f>H18+J18+L18</f>
        <v>39323</v>
      </c>
      <c r="O18" s="153">
        <f>I18+K18+M18</f>
        <v>5814</v>
      </c>
      <c r="P18" s="151">
        <f>O18/F18</f>
        <v>109.69811320754717</v>
      </c>
      <c r="Q18" s="154">
        <f>+N18/O18</f>
        <v>6.763501891984864</v>
      </c>
      <c r="R18" s="150">
        <v>65703</v>
      </c>
      <c r="S18" s="202">
        <f t="shared" si="0"/>
        <v>-0.4015037365112704</v>
      </c>
      <c r="T18" s="155">
        <v>1116798.5</v>
      </c>
      <c r="U18" s="156">
        <v>126475</v>
      </c>
      <c r="V18" s="177">
        <f>T18/U18</f>
        <v>8.830191737497529</v>
      </c>
      <c r="W18" s="247">
        <v>1</v>
      </c>
    </row>
    <row r="19" spans="1:24" s="44" customFormat="1" ht="15.75" customHeight="1">
      <c r="A19" s="31">
        <v>15</v>
      </c>
      <c r="B19" s="176" t="s">
        <v>61</v>
      </c>
      <c r="C19" s="143">
        <v>40186</v>
      </c>
      <c r="D19" s="144" t="s">
        <v>62</v>
      </c>
      <c r="E19" s="195">
        <v>19</v>
      </c>
      <c r="F19" s="195">
        <v>19</v>
      </c>
      <c r="G19" s="195">
        <v>2</v>
      </c>
      <c r="H19" s="203">
        <v>9286</v>
      </c>
      <c r="I19" s="204">
        <v>760</v>
      </c>
      <c r="J19" s="203">
        <v>13312</v>
      </c>
      <c r="K19" s="204">
        <v>1058</v>
      </c>
      <c r="L19" s="203">
        <v>13593</v>
      </c>
      <c r="M19" s="204">
        <v>1103</v>
      </c>
      <c r="N19" s="172">
        <f>SUM(H19+J19+L19)</f>
        <v>36191</v>
      </c>
      <c r="O19" s="173">
        <f>SUM(I19+K19+M19)</f>
        <v>2921</v>
      </c>
      <c r="P19" s="204">
        <f>O19/F19</f>
        <v>153.73684210526315</v>
      </c>
      <c r="Q19" s="205">
        <f>N19/O19</f>
        <v>12.389934953782952</v>
      </c>
      <c r="R19" s="170">
        <v>96707</v>
      </c>
      <c r="S19" s="202">
        <f t="shared" si="0"/>
        <v>-0.6257664905332603</v>
      </c>
      <c r="T19" s="170">
        <v>182290</v>
      </c>
      <c r="U19" s="171">
        <v>14389</v>
      </c>
      <c r="V19" s="217">
        <f>T19/U19</f>
        <v>12.668705260963236</v>
      </c>
      <c r="W19" s="248"/>
      <c r="X19" s="57"/>
    </row>
    <row r="20" spans="1:24" s="44" customFormat="1" ht="15.75" customHeight="1">
      <c r="A20" s="31">
        <v>16</v>
      </c>
      <c r="B20" s="178" t="s">
        <v>57</v>
      </c>
      <c r="C20" s="157">
        <v>40179</v>
      </c>
      <c r="D20" s="158" t="s">
        <v>23</v>
      </c>
      <c r="E20" s="197">
        <v>60</v>
      </c>
      <c r="F20" s="197">
        <v>29</v>
      </c>
      <c r="G20" s="197">
        <v>3</v>
      </c>
      <c r="H20" s="159">
        <v>3099</v>
      </c>
      <c r="I20" s="160">
        <v>417</v>
      </c>
      <c r="J20" s="159">
        <v>7802</v>
      </c>
      <c r="K20" s="160">
        <v>955</v>
      </c>
      <c r="L20" s="159">
        <v>8262</v>
      </c>
      <c r="M20" s="160">
        <v>1026</v>
      </c>
      <c r="N20" s="161">
        <f aca="true" t="shared" si="3" ref="N20:O24">+H20+J20+L20</f>
        <v>19163</v>
      </c>
      <c r="O20" s="162">
        <f t="shared" si="3"/>
        <v>2398</v>
      </c>
      <c r="P20" s="163">
        <f>IF(N20&lt;&gt;0,O20/F20,"")</f>
        <v>82.6896551724138</v>
      </c>
      <c r="Q20" s="164">
        <f>IF(N20&lt;&gt;0,N20/O20,"")</f>
        <v>7.991242702251877</v>
      </c>
      <c r="R20" s="159">
        <v>131663</v>
      </c>
      <c r="S20" s="202">
        <f t="shared" si="0"/>
        <v>-0.8544541746732187</v>
      </c>
      <c r="T20" s="159">
        <v>448646</v>
      </c>
      <c r="U20" s="160">
        <v>41772</v>
      </c>
      <c r="V20" s="179">
        <f>T20/U20</f>
        <v>10.740352389160202</v>
      </c>
      <c r="W20" s="248"/>
      <c r="X20" s="57"/>
    </row>
    <row r="21" spans="1:24" s="44" customFormat="1" ht="15.75" customHeight="1">
      <c r="A21" s="31">
        <v>17</v>
      </c>
      <c r="B21" s="178" t="s">
        <v>33</v>
      </c>
      <c r="C21" s="157">
        <v>40144</v>
      </c>
      <c r="D21" s="167" t="s">
        <v>34</v>
      </c>
      <c r="E21" s="197">
        <v>258</v>
      </c>
      <c r="F21" s="197">
        <v>25</v>
      </c>
      <c r="G21" s="197">
        <v>8</v>
      </c>
      <c r="H21" s="159">
        <v>2775</v>
      </c>
      <c r="I21" s="160">
        <v>498</v>
      </c>
      <c r="J21" s="159">
        <v>6706.5</v>
      </c>
      <c r="K21" s="160">
        <v>1123</v>
      </c>
      <c r="L21" s="159">
        <v>7178</v>
      </c>
      <c r="M21" s="160">
        <v>1157</v>
      </c>
      <c r="N21" s="161">
        <f t="shared" si="3"/>
        <v>16659.5</v>
      </c>
      <c r="O21" s="162">
        <f t="shared" si="3"/>
        <v>2778</v>
      </c>
      <c r="P21" s="163">
        <f>IF(N21&lt;&gt;0,O21/F21,"")</f>
        <v>111.12</v>
      </c>
      <c r="Q21" s="164">
        <f>IF(N21&lt;&gt;0,N21/O21,"")</f>
        <v>5.996940244780418</v>
      </c>
      <c r="R21" s="165">
        <v>41272</v>
      </c>
      <c r="S21" s="202">
        <f t="shared" si="0"/>
        <v>-0.5963486140724946</v>
      </c>
      <c r="T21" s="159">
        <v>9626860.75</v>
      </c>
      <c r="U21" s="160">
        <v>1119420</v>
      </c>
      <c r="V21" s="179">
        <f>T21/U21</f>
        <v>8.599864885387076</v>
      </c>
      <c r="W21" s="248">
        <v>1</v>
      </c>
      <c r="X21" s="57"/>
    </row>
    <row r="22" spans="1:24" s="44" customFormat="1" ht="15.75" customHeight="1">
      <c r="A22" s="31">
        <v>18</v>
      </c>
      <c r="B22" s="183" t="s">
        <v>39</v>
      </c>
      <c r="C22" s="157">
        <v>40158</v>
      </c>
      <c r="D22" s="168" t="s">
        <v>38</v>
      </c>
      <c r="E22" s="198">
        <v>148</v>
      </c>
      <c r="F22" s="198">
        <v>39</v>
      </c>
      <c r="G22" s="198">
        <v>6</v>
      </c>
      <c r="H22" s="159">
        <v>3224</v>
      </c>
      <c r="I22" s="160">
        <v>555</v>
      </c>
      <c r="J22" s="159">
        <v>5964</v>
      </c>
      <c r="K22" s="160">
        <v>990</v>
      </c>
      <c r="L22" s="159">
        <v>6387</v>
      </c>
      <c r="M22" s="160">
        <v>1022</v>
      </c>
      <c r="N22" s="161">
        <f t="shared" si="3"/>
        <v>15575</v>
      </c>
      <c r="O22" s="162">
        <f t="shared" si="3"/>
        <v>2567</v>
      </c>
      <c r="P22" s="146">
        <f>+O22/F22</f>
        <v>65.82051282051282</v>
      </c>
      <c r="Q22" s="149">
        <f>+N22/O22</f>
        <v>6.067393844955201</v>
      </c>
      <c r="R22" s="159">
        <v>39826</v>
      </c>
      <c r="S22" s="202">
        <f t="shared" si="0"/>
        <v>-0.6089238186109577</v>
      </c>
      <c r="T22" s="159">
        <v>2834979</v>
      </c>
      <c r="U22" s="160">
        <v>335771</v>
      </c>
      <c r="V22" s="180">
        <f>+T22/U22</f>
        <v>8.443191937362071</v>
      </c>
      <c r="W22" s="248">
        <v>1</v>
      </c>
      <c r="X22" s="57"/>
    </row>
    <row r="23" spans="1:24" s="44" customFormat="1" ht="15.75" customHeight="1">
      <c r="A23" s="31">
        <v>19</v>
      </c>
      <c r="B23" s="178">
        <v>2012</v>
      </c>
      <c r="C23" s="157">
        <v>40130</v>
      </c>
      <c r="D23" s="158" t="s">
        <v>23</v>
      </c>
      <c r="E23" s="197">
        <v>178</v>
      </c>
      <c r="F23" s="197">
        <v>19</v>
      </c>
      <c r="G23" s="197">
        <v>10</v>
      </c>
      <c r="H23" s="159">
        <v>2948</v>
      </c>
      <c r="I23" s="160">
        <v>461</v>
      </c>
      <c r="J23" s="159">
        <v>6273</v>
      </c>
      <c r="K23" s="160">
        <v>1575</v>
      </c>
      <c r="L23" s="159">
        <v>5380</v>
      </c>
      <c r="M23" s="160">
        <v>854</v>
      </c>
      <c r="N23" s="161">
        <f t="shared" si="3"/>
        <v>14601</v>
      </c>
      <c r="O23" s="162">
        <f t="shared" si="3"/>
        <v>2890</v>
      </c>
      <c r="P23" s="163">
        <f>IF(N23&lt;&gt;0,O23/F23,"")</f>
        <v>152.10526315789474</v>
      </c>
      <c r="Q23" s="164">
        <f>IF(N23&lt;&gt;0,N23/O23,"")</f>
        <v>5.052249134948097</v>
      </c>
      <c r="R23" s="159">
        <v>18884</v>
      </c>
      <c r="S23" s="202">
        <f t="shared" si="0"/>
        <v>-0.22680576149120948</v>
      </c>
      <c r="T23" s="159">
        <v>13200378</v>
      </c>
      <c r="U23" s="160">
        <v>1484260</v>
      </c>
      <c r="V23" s="179">
        <f>T23/U23</f>
        <v>8.893575249619339</v>
      </c>
      <c r="W23" s="248"/>
      <c r="X23" s="57"/>
    </row>
    <row r="24" spans="1:24" s="44" customFormat="1" ht="15.75" customHeight="1" thickBot="1">
      <c r="A24" s="31">
        <v>20</v>
      </c>
      <c r="B24" s="237" t="s">
        <v>40</v>
      </c>
      <c r="C24" s="238">
        <v>40158</v>
      </c>
      <c r="D24" s="239" t="s">
        <v>23</v>
      </c>
      <c r="E24" s="240">
        <v>141</v>
      </c>
      <c r="F24" s="240">
        <v>22</v>
      </c>
      <c r="G24" s="240">
        <v>6</v>
      </c>
      <c r="H24" s="242">
        <v>3504</v>
      </c>
      <c r="I24" s="243">
        <v>703</v>
      </c>
      <c r="J24" s="242">
        <v>5848</v>
      </c>
      <c r="K24" s="243">
        <v>1122</v>
      </c>
      <c r="L24" s="242">
        <v>4979</v>
      </c>
      <c r="M24" s="243">
        <v>980</v>
      </c>
      <c r="N24" s="244">
        <f t="shared" si="3"/>
        <v>14331</v>
      </c>
      <c r="O24" s="245">
        <f t="shared" si="3"/>
        <v>2805</v>
      </c>
      <c r="P24" s="218">
        <f>IF(N24&lt;&gt;0,O24/F24,"")</f>
        <v>127.5</v>
      </c>
      <c r="Q24" s="219">
        <f>IF(N24&lt;&gt;0,N24/O24,"")</f>
        <v>5.109090909090909</v>
      </c>
      <c r="R24" s="242">
        <v>21847</v>
      </c>
      <c r="S24" s="220">
        <f t="shared" si="0"/>
        <v>-0.3440289284569964</v>
      </c>
      <c r="T24" s="242">
        <v>1677931</v>
      </c>
      <c r="U24" s="243">
        <v>195926</v>
      </c>
      <c r="V24" s="246">
        <f>T24/U24</f>
        <v>8.564105835876811</v>
      </c>
      <c r="W24" s="248"/>
      <c r="X24" s="57"/>
    </row>
    <row r="25" spans="1:27" s="65" customFormat="1" ht="15">
      <c r="A25" s="1"/>
      <c r="B25" s="271"/>
      <c r="C25" s="272"/>
      <c r="D25" s="108"/>
      <c r="E25" s="59"/>
      <c r="F25" s="59"/>
      <c r="G25" s="60"/>
      <c r="H25" s="61"/>
      <c r="I25" s="62"/>
      <c r="J25" s="61"/>
      <c r="K25" s="62"/>
      <c r="L25" s="61"/>
      <c r="M25" s="62"/>
      <c r="N25" s="61"/>
      <c r="O25" s="62"/>
      <c r="P25" s="62" t="e">
        <f>N25/F25</f>
        <v>#DIV/0!</v>
      </c>
      <c r="Q25" s="63" t="e">
        <f>N25/O25</f>
        <v>#DIV/0!</v>
      </c>
      <c r="R25" s="61"/>
      <c r="S25" s="64"/>
      <c r="T25" s="61"/>
      <c r="U25" s="62"/>
      <c r="V25" s="63"/>
      <c r="AA25" s="65" t="s">
        <v>16</v>
      </c>
    </row>
    <row r="26" spans="1:23" s="67" customFormat="1" ht="18">
      <c r="A26" s="66"/>
      <c r="F26" s="68"/>
      <c r="G26" s="69"/>
      <c r="H26" s="70"/>
      <c r="I26" s="71"/>
      <c r="J26" s="70"/>
      <c r="K26" s="71"/>
      <c r="L26" s="70"/>
      <c r="M26" s="71"/>
      <c r="N26" s="70"/>
      <c r="O26" s="71"/>
      <c r="P26" s="72"/>
      <c r="Q26" s="73"/>
      <c r="R26" s="74"/>
      <c r="S26" s="75"/>
      <c r="T26" s="74"/>
      <c r="U26" s="76"/>
      <c r="V26" s="73"/>
      <c r="W26" s="77"/>
    </row>
    <row r="27" spans="1:23" s="84" customFormat="1" ht="18" customHeight="1">
      <c r="A27" s="78"/>
      <c r="B27" s="58"/>
      <c r="C27" s="79"/>
      <c r="D27" s="273"/>
      <c r="E27" s="273"/>
      <c r="F27" s="273"/>
      <c r="G27" s="82"/>
      <c r="H27" s="83"/>
      <c r="J27" s="83"/>
      <c r="L27" s="83"/>
      <c r="N27" s="85"/>
      <c r="Q27" s="86"/>
      <c r="R27" s="274" t="s">
        <v>0</v>
      </c>
      <c r="S27" s="274"/>
      <c r="T27" s="274"/>
      <c r="U27" s="274"/>
      <c r="V27" s="274"/>
      <c r="W27" s="87"/>
    </row>
    <row r="28" spans="1:23" s="84" customFormat="1" ht="18">
      <c r="A28" s="78"/>
      <c r="B28" s="58"/>
      <c r="C28" s="79"/>
      <c r="D28" s="80"/>
      <c r="E28" s="81"/>
      <c r="F28" s="88"/>
      <c r="G28" s="82"/>
      <c r="L28" s="83"/>
      <c r="N28" s="85"/>
      <c r="Q28" s="86"/>
      <c r="R28" s="274"/>
      <c r="S28" s="274"/>
      <c r="T28" s="274"/>
      <c r="U28" s="274"/>
      <c r="V28" s="274"/>
      <c r="W28" s="87"/>
    </row>
    <row r="29" spans="1:23" s="84" customFormat="1" ht="18">
      <c r="A29" s="78"/>
      <c r="F29" s="82"/>
      <c r="G29" s="82"/>
      <c r="L29" s="83"/>
      <c r="N29" s="85"/>
      <c r="Q29" s="86"/>
      <c r="R29" s="274"/>
      <c r="S29" s="274"/>
      <c r="T29" s="274"/>
      <c r="U29" s="274"/>
      <c r="V29" s="274"/>
      <c r="W29" s="87"/>
    </row>
    <row r="30" spans="1:23" s="84" customFormat="1" ht="30" customHeight="1">
      <c r="A30" s="78"/>
      <c r="C30" s="82"/>
      <c r="E30" s="82"/>
      <c r="F30" s="82"/>
      <c r="G30" s="82"/>
      <c r="H30" s="83"/>
      <c r="J30" s="83"/>
      <c r="L30" s="83"/>
      <c r="N30" s="85"/>
      <c r="O30" s="278" t="s">
        <v>22</v>
      </c>
      <c r="P30" s="278"/>
      <c r="Q30" s="278"/>
      <c r="R30" s="278"/>
      <c r="S30" s="278"/>
      <c r="T30" s="278"/>
      <c r="U30" s="278"/>
      <c r="V30" s="278"/>
      <c r="W30" s="87"/>
    </row>
    <row r="31" spans="1:23" s="84" customFormat="1" ht="30" customHeight="1">
      <c r="A31" s="78"/>
      <c r="C31" s="82"/>
      <c r="E31" s="82"/>
      <c r="F31" s="82"/>
      <c r="G31" s="82"/>
      <c r="H31" s="83"/>
      <c r="J31" s="83"/>
      <c r="L31" s="83"/>
      <c r="N31" s="85"/>
      <c r="O31" s="278"/>
      <c r="P31" s="278"/>
      <c r="Q31" s="278"/>
      <c r="R31" s="278"/>
      <c r="S31" s="278"/>
      <c r="T31" s="278"/>
      <c r="U31" s="278"/>
      <c r="V31" s="278"/>
      <c r="W31" s="87"/>
    </row>
    <row r="32" spans="1:23" s="84" customFormat="1" ht="30" customHeight="1">
      <c r="A32" s="78"/>
      <c r="C32" s="82"/>
      <c r="E32" s="82"/>
      <c r="F32" s="82"/>
      <c r="G32" s="82"/>
      <c r="H32" s="83"/>
      <c r="J32" s="83"/>
      <c r="L32" s="83"/>
      <c r="N32" s="85"/>
      <c r="O32" s="278"/>
      <c r="P32" s="278"/>
      <c r="Q32" s="278"/>
      <c r="R32" s="278"/>
      <c r="S32" s="278"/>
      <c r="T32" s="278"/>
      <c r="U32" s="278"/>
      <c r="V32" s="278"/>
      <c r="W32" s="87"/>
    </row>
    <row r="33" spans="1:23" s="84" customFormat="1" ht="30" customHeight="1">
      <c r="A33" s="78"/>
      <c r="C33" s="82"/>
      <c r="E33" s="82"/>
      <c r="F33" s="82"/>
      <c r="G33" s="82"/>
      <c r="H33" s="83"/>
      <c r="J33" s="83"/>
      <c r="L33" s="83"/>
      <c r="N33" s="85"/>
      <c r="O33" s="278"/>
      <c r="P33" s="278"/>
      <c r="Q33" s="278"/>
      <c r="R33" s="278"/>
      <c r="S33" s="278"/>
      <c r="T33" s="278"/>
      <c r="U33" s="278"/>
      <c r="V33" s="278"/>
      <c r="W33" s="87"/>
    </row>
    <row r="34" spans="1:23" s="84" customFormat="1" ht="30" customHeight="1">
      <c r="A34" s="78"/>
      <c r="C34" s="82"/>
      <c r="E34" s="82"/>
      <c r="F34" s="82"/>
      <c r="G34" s="82"/>
      <c r="H34" s="83"/>
      <c r="J34" s="83"/>
      <c r="L34" s="83"/>
      <c r="N34" s="85"/>
      <c r="O34" s="278"/>
      <c r="P34" s="278"/>
      <c r="Q34" s="278"/>
      <c r="R34" s="278"/>
      <c r="S34" s="278"/>
      <c r="T34" s="278"/>
      <c r="U34" s="278"/>
      <c r="V34" s="278"/>
      <c r="W34" s="87"/>
    </row>
    <row r="35" spans="1:23" s="84" customFormat="1" ht="45" customHeight="1">
      <c r="A35" s="78"/>
      <c r="C35" s="82"/>
      <c r="E35" s="82"/>
      <c r="F35" s="89"/>
      <c r="G35" s="89"/>
      <c r="H35" s="90"/>
      <c r="I35" s="91"/>
      <c r="J35" s="90"/>
      <c r="K35" s="91"/>
      <c r="L35" s="90"/>
      <c r="M35" s="91"/>
      <c r="N35" s="85"/>
      <c r="O35" s="278"/>
      <c r="P35" s="278"/>
      <c r="Q35" s="278"/>
      <c r="R35" s="278"/>
      <c r="S35" s="278"/>
      <c r="T35" s="278"/>
      <c r="U35" s="278"/>
      <c r="V35" s="278"/>
      <c r="W35" s="87"/>
    </row>
    <row r="36" spans="1:23" s="84" customFormat="1" ht="33" customHeight="1">
      <c r="A36" s="78"/>
      <c r="C36" s="82"/>
      <c r="E36" s="82"/>
      <c r="F36" s="89"/>
      <c r="G36" s="89"/>
      <c r="H36" s="90"/>
      <c r="I36" s="91"/>
      <c r="J36" s="90"/>
      <c r="K36" s="91"/>
      <c r="L36" s="90"/>
      <c r="M36" s="91"/>
      <c r="N36" s="85"/>
      <c r="O36" s="269" t="s">
        <v>10</v>
      </c>
      <c r="P36" s="270"/>
      <c r="Q36" s="270"/>
      <c r="R36" s="270"/>
      <c r="S36" s="270"/>
      <c r="T36" s="270"/>
      <c r="U36" s="270"/>
      <c r="V36" s="270"/>
      <c r="W36" s="87"/>
    </row>
    <row r="37" spans="1:23" s="84" customFormat="1" ht="33" customHeight="1">
      <c r="A37" s="78"/>
      <c r="C37" s="82"/>
      <c r="E37" s="82"/>
      <c r="F37" s="89"/>
      <c r="G37" s="89"/>
      <c r="H37" s="90"/>
      <c r="I37" s="91"/>
      <c r="J37" s="90"/>
      <c r="K37" s="91"/>
      <c r="L37" s="90"/>
      <c r="M37" s="91"/>
      <c r="N37" s="85"/>
      <c r="O37" s="270"/>
      <c r="P37" s="270"/>
      <c r="Q37" s="270"/>
      <c r="R37" s="270"/>
      <c r="S37" s="270"/>
      <c r="T37" s="270"/>
      <c r="U37" s="270"/>
      <c r="V37" s="270"/>
      <c r="W37" s="87"/>
    </row>
    <row r="38" spans="1:23" s="84" customFormat="1" ht="33" customHeight="1">
      <c r="A38" s="78"/>
      <c r="C38" s="82"/>
      <c r="E38" s="82"/>
      <c r="F38" s="89"/>
      <c r="G38" s="89"/>
      <c r="H38" s="90"/>
      <c r="I38" s="91"/>
      <c r="J38" s="90"/>
      <c r="K38" s="91"/>
      <c r="L38" s="90"/>
      <c r="M38" s="91"/>
      <c r="N38" s="85"/>
      <c r="O38" s="270"/>
      <c r="P38" s="270"/>
      <c r="Q38" s="270"/>
      <c r="R38" s="270"/>
      <c r="S38" s="270"/>
      <c r="T38" s="270"/>
      <c r="U38" s="270"/>
      <c r="V38" s="270"/>
      <c r="W38" s="87"/>
    </row>
    <row r="39" spans="1:23" s="84" customFormat="1" ht="33" customHeight="1">
      <c r="A39" s="78"/>
      <c r="C39" s="82"/>
      <c r="E39" s="82"/>
      <c r="F39" s="89"/>
      <c r="G39" s="89"/>
      <c r="H39" s="90"/>
      <c r="I39" s="91"/>
      <c r="J39" s="90"/>
      <c r="K39" s="91"/>
      <c r="L39" s="90"/>
      <c r="M39" s="91"/>
      <c r="N39" s="85"/>
      <c r="O39" s="270"/>
      <c r="P39" s="270"/>
      <c r="Q39" s="270"/>
      <c r="R39" s="270"/>
      <c r="S39" s="270"/>
      <c r="T39" s="270"/>
      <c r="U39" s="270"/>
      <c r="V39" s="270"/>
      <c r="W39" s="87"/>
    </row>
    <row r="40" spans="1:23" s="84" customFormat="1" ht="33" customHeight="1">
      <c r="A40" s="78"/>
      <c r="C40" s="82"/>
      <c r="E40" s="82"/>
      <c r="F40" s="89"/>
      <c r="G40" s="89"/>
      <c r="H40" s="90"/>
      <c r="I40" s="91"/>
      <c r="J40" s="90"/>
      <c r="K40" s="91"/>
      <c r="L40" s="90"/>
      <c r="M40" s="91"/>
      <c r="N40" s="85"/>
      <c r="O40" s="270"/>
      <c r="P40" s="270"/>
      <c r="Q40" s="270"/>
      <c r="R40" s="270"/>
      <c r="S40" s="270"/>
      <c r="T40" s="270"/>
      <c r="U40" s="270"/>
      <c r="V40" s="270"/>
      <c r="W40" s="87"/>
    </row>
    <row r="41" spans="15:22" ht="33" customHeight="1">
      <c r="O41" s="270"/>
      <c r="P41" s="270"/>
      <c r="Q41" s="270"/>
      <c r="R41" s="270"/>
      <c r="S41" s="270"/>
      <c r="T41" s="270"/>
      <c r="U41" s="270"/>
      <c r="V41" s="270"/>
    </row>
    <row r="42" spans="15:22" ht="33" customHeight="1">
      <c r="O42" s="270"/>
      <c r="P42" s="270"/>
      <c r="Q42" s="270"/>
      <c r="R42" s="270"/>
      <c r="S42" s="270"/>
      <c r="T42" s="270"/>
      <c r="U42" s="270"/>
      <c r="V42" s="270"/>
    </row>
  </sheetData>
  <sheetProtection/>
  <mergeCells count="18">
    <mergeCell ref="A2:V2"/>
    <mergeCell ref="B3:B4"/>
    <mergeCell ref="C3:C4"/>
    <mergeCell ref="D3:D4"/>
    <mergeCell ref="E3:E4"/>
    <mergeCell ref="F3:F4"/>
    <mergeCell ref="G3:G4"/>
    <mergeCell ref="H3:I3"/>
    <mergeCell ref="J3:K3"/>
    <mergeCell ref="L3:M3"/>
    <mergeCell ref="O36:V42"/>
    <mergeCell ref="B25:C25"/>
    <mergeCell ref="D27:F27"/>
    <mergeCell ref="R27:V29"/>
    <mergeCell ref="N3:Q3"/>
    <mergeCell ref="R3:S3"/>
    <mergeCell ref="T3:V3"/>
    <mergeCell ref="O30:V35"/>
  </mergeCells>
  <printOptions/>
  <pageMargins left="0.75" right="0.75" top="1" bottom="1" header="0.5" footer="0.5"/>
  <pageSetup horizontalDpi="600" verticalDpi="600" orientation="portrait" paperSize="9" r:id="rId2"/>
  <ignoredErrors>
    <ignoredError sqref="V24:V25" unlockedFormula="1"/>
    <ignoredError sqref="N9:O17 V6 V8:V16" formula="1"/>
    <ignoredError sqref="V17:V23 V7" formula="1" unlocked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Haluk Kaplanoglu</dc:creator>
  <cp:keywords/>
  <dc:description/>
  <cp:lastModifiedBy>Sadi Çilingir</cp:lastModifiedBy>
  <cp:lastPrinted>2007-08-27T17:14:12Z</cp:lastPrinted>
  <dcterms:created xsi:type="dcterms:W3CDTF">2006-03-15T09:07:04Z</dcterms:created>
  <dcterms:modified xsi:type="dcterms:W3CDTF">2010-01-18T18:09:49Z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-1892574857</vt:i4>
  </property>
  <property fmtid="{D5CDD505-2E9C-101B-9397-08002B2CF9AE}" pid="3" name="_EmailSubject">
    <vt:lpwstr>New Weekend Ranking.xls</vt:lpwstr>
  </property>
  <property fmtid="{D5CDD505-2E9C-101B-9397-08002B2CF9AE}" pid="4" name="_AuthorEmail">
    <vt:lpwstr>Haluk.Kaplanoglu@warnerbros.com</vt:lpwstr>
  </property>
  <property fmtid="{D5CDD505-2E9C-101B-9397-08002B2CF9AE}" pid="5" name="_AuthorEmailDisplayName">
    <vt:lpwstr>Kaplanoglu, Haluk</vt:lpwstr>
  </property>
  <property fmtid="{D5CDD505-2E9C-101B-9397-08002B2CF9AE}" pid="6" name="_ReviewingToolsShownOnce">
    <vt:lpwstr/>
  </property>
</Properties>
</file>