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161" windowWidth="19320" windowHeight="12120" tabRatio="804" activeTab="0"/>
  </bookViews>
  <sheets>
    <sheet name="12-14 Feb' 10 (we 07)" sheetId="1" r:id="rId1"/>
    <sheet name="12-14 Feb' 10 (TOP 20)" sheetId="2" r:id="rId2"/>
  </sheets>
  <definedNames>
    <definedName name="_xlnm.Print_Area" localSheetId="0">'12-14 Feb'' 10 (we 07)'!$A$1:$V$67</definedName>
  </definedNames>
  <calcPr fullCalcOnLoad="1"/>
</workbook>
</file>

<file path=xl/sharedStrings.xml><?xml version="1.0" encoding="utf-8"?>
<sst xmlns="http://schemas.openxmlformats.org/spreadsheetml/2006/main" count="193" uniqueCount="75">
  <si>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</si>
  <si>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</si>
  <si>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</si>
  <si>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UP</t>
  </si>
  <si>
    <t>TÜRKLER ÇILDIRMIŞ OLMALI</t>
  </si>
  <si>
    <t>NEFES: VATAN SAĞOLSUN</t>
  </si>
  <si>
    <t>LA VERITABLE HISTOIRE DU CHAT BOTTE</t>
  </si>
  <si>
    <t>MEDYAVIZYON</t>
  </si>
  <si>
    <t>CINEFILM</t>
  </si>
  <si>
    <t>ADINI SEN KOY</t>
  </si>
  <si>
    <t>PINEMA</t>
  </si>
  <si>
    <t>SAW VI</t>
  </si>
  <si>
    <t>AVATAR</t>
  </si>
  <si>
    <t>BAŞKA DİLDE AŞK</t>
  </si>
  <si>
    <t>DABBE 2</t>
  </si>
  <si>
    <t>OZEN FILM</t>
  </si>
  <si>
    <t>CLOUDY WITH A CHANCE OF MEATBALLS</t>
  </si>
  <si>
    <t>KISKANMAK</t>
  </si>
  <si>
    <t>DISTRICT 9</t>
  </si>
  <si>
    <t>YAHŞİ BATI</t>
  </si>
  <si>
    <t>SOUL KITCHEN</t>
  </si>
  <si>
    <t>LAW ABIDING CITIZEN</t>
  </si>
  <si>
    <t xml:space="preserve">ALVIN &amp; THE CHIPMUNKS: THE SQUEAKQUEL </t>
  </si>
  <si>
    <t>NINJA ASSASSIN</t>
  </si>
  <si>
    <t>CHANTIER FILMS</t>
  </si>
  <si>
    <t>LET THE RIGHT ONE IN</t>
  </si>
  <si>
    <t>SHERLOCK HOLMES</t>
  </si>
  <si>
    <t>PARANORMAL ACTIVITY</t>
  </si>
  <si>
    <t>UP IN THE AIR</t>
  </si>
  <si>
    <t>GELECEKTEN BİR GÜN</t>
  </si>
  <si>
    <t>LITTLE NICHOLAS</t>
  </si>
  <si>
    <t>WHATEVER WORKS</t>
  </si>
  <si>
    <t>7 KOCALI HÜRMÜZ</t>
  </si>
  <si>
    <t>MFP-CINEGROUP</t>
  </si>
  <si>
    <t>EJDER KAPANI</t>
  </si>
  <si>
    <t>PRINCES AND THE FROG</t>
  </si>
  <si>
    <t>DID YOU HEAR ABOUT THE MORGANS?</t>
  </si>
  <si>
    <t>GARFIELD'S PET FORCE</t>
  </si>
  <si>
    <t>EDGE OF DARKNESS</t>
  </si>
  <si>
    <t>IT'S COMPLICATED</t>
  </si>
  <si>
    <t>ADA: ZOMBİLERİN DÜĞÜNÜ</t>
  </si>
  <si>
    <t>SÜPÜRRR!</t>
  </si>
  <si>
    <t>LOS ABRAZOS ROTOS</t>
  </si>
  <si>
    <t>*Sorted according to Weekend Total G.B.O. - Hafta sonu toplam hasılat sütununa göre sıralanmıştır.</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</si>
  <si>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</si>
  <si>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</si>
  <si>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</si>
  <si>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</si>
  <si>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</si>
  <si>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</si>
  <si>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</si>
  <si>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</si>
  <si>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</si>
  <si>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</si>
  <si>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</si>
  <si>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</si>
  <si>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</si>
  <si>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r>
      <t>ROMANT</t>
    </r>
    <r>
      <rPr>
        <sz val="10"/>
        <rFont val="Trebuchet MS"/>
        <family val="2"/>
      </rPr>
      <t>İ</t>
    </r>
    <r>
      <rPr>
        <sz val="10"/>
        <rFont val="Arial Black"/>
        <family val="2"/>
      </rPr>
      <t>K KOMED</t>
    </r>
    <r>
      <rPr>
        <sz val="10"/>
        <rFont val="Trebuchet MS"/>
        <family val="2"/>
      </rPr>
      <t>İ</t>
    </r>
  </si>
  <si>
    <t>BOOK OF ELI, THE</t>
  </si>
  <si>
    <t>EVERYBODY'S FINE</t>
  </si>
  <si>
    <r>
      <t>GECEN</t>
    </r>
    <r>
      <rPr>
        <sz val="10"/>
        <rFont val="Trebuchet MS"/>
        <family val="2"/>
      </rPr>
      <t>İ</t>
    </r>
    <r>
      <rPr>
        <sz val="10"/>
        <rFont val="Arial Black"/>
        <family val="2"/>
      </rPr>
      <t>N KANATLARI</t>
    </r>
  </si>
  <si>
    <t>Scr.Avg.
(Adm.)</t>
  </si>
  <si>
    <t>Avg.
Ticket</t>
  </si>
  <si>
    <t>.</t>
  </si>
  <si>
    <t>Release
Date</t>
  </si>
  <si>
    <t># of
Prints</t>
  </si>
  <si>
    <t># of
Screen</t>
  </si>
  <si>
    <t>Weeks in Release</t>
  </si>
  <si>
    <t>Weekend Total</t>
  </si>
  <si>
    <t>RECEP İVEDİK 3</t>
  </si>
  <si>
    <t>VALENTINE'S DAY</t>
  </si>
  <si>
    <t>KUTSAL DAMACANA 2</t>
  </si>
  <si>
    <t>VALİ</t>
  </si>
  <si>
    <t>TROUBLED WATER</t>
  </si>
  <si>
    <t>CARRIERS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</si>
</sst>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98">
    <font>
      <sz val="10"/>
      <name val="Arial"/>
      <family val="0"/>
    </font>
    <font>
      <sz val="8"/>
      <name val="Arial"/>
      <family val="0"/>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4"/>
      <color indexed="9"/>
      <name val="Impact"/>
      <family val="2"/>
    </font>
    <font>
      <sz val="10"/>
      <color indexed="40"/>
      <name val="Arial"/>
      <family val="0"/>
    </font>
    <font>
      <sz val="16"/>
      <color indexed="47"/>
      <name val="GoudyLight"/>
      <family val="0"/>
    </font>
    <font>
      <sz val="20"/>
      <color indexed="47"/>
      <name val="GoudyLight"/>
      <family val="0"/>
    </font>
    <font>
      <b/>
      <sz val="10"/>
      <name val="Garamond"/>
      <family val="1"/>
    </font>
    <font>
      <sz val="14"/>
      <name val="Garamond"/>
      <family val="1"/>
    </font>
    <font>
      <b/>
      <sz val="14"/>
      <color indexed="18"/>
      <name val="Garamond"/>
      <family val="1"/>
    </font>
    <font>
      <b/>
      <sz val="14"/>
      <name val="Garamond"/>
      <family val="1"/>
    </font>
    <font>
      <sz val="12"/>
      <name val="Garamond"/>
      <family val="1"/>
    </font>
    <font>
      <b/>
      <sz val="10"/>
      <name val="Verdana"/>
      <family val="0"/>
    </font>
    <font>
      <b/>
      <sz val="10"/>
      <color indexed="9"/>
      <name val="Verdana"/>
      <family val="2"/>
    </font>
    <font>
      <b/>
      <sz val="11"/>
      <name val="Garamond"/>
      <family val="1"/>
    </font>
    <font>
      <b/>
      <sz val="10"/>
      <color indexed="9"/>
      <name val="Garamond"/>
      <family val="1"/>
    </font>
    <font>
      <sz val="10"/>
      <name val="Arial Black"/>
      <family val="2"/>
    </font>
    <font>
      <sz val="8"/>
      <name val="Garamond"/>
      <family val="1"/>
    </font>
    <font>
      <sz val="8"/>
      <name val="Verdana"/>
      <family val="2"/>
    </font>
    <font>
      <sz val="8"/>
      <color indexed="9"/>
      <name val="Verdana"/>
      <family val="2"/>
    </font>
    <font>
      <b/>
      <sz val="8"/>
      <name val="Verdana"/>
      <family val="2"/>
    </font>
    <font>
      <b/>
      <sz val="8"/>
      <color indexed="9"/>
      <name val="Verdana"/>
      <family val="2"/>
    </font>
    <font>
      <i/>
      <sz val="8"/>
      <name val="Verdana"/>
      <family val="2"/>
    </font>
    <font>
      <sz val="12"/>
      <color indexed="9"/>
      <name val="Garamond"/>
      <family val="1"/>
    </font>
    <font>
      <sz val="10"/>
      <name val="Trebuchet MS"/>
      <family val="2"/>
    </font>
    <font>
      <b/>
      <sz val="11"/>
      <color indexed="9"/>
      <name val="Century Gothic"/>
      <family val="2"/>
    </font>
    <font>
      <sz val="9"/>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b/>
      <sz val="20"/>
      <color indexed="8"/>
      <name val="Garamond"/>
      <family val="0"/>
    </font>
    <font>
      <sz val="20"/>
      <color indexed="8"/>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Garamond"/>
      <family val="0"/>
    </font>
    <font>
      <sz val="35"/>
      <color indexed="8"/>
      <name val="Arial"/>
      <family val="0"/>
    </font>
    <font>
      <sz val="24"/>
      <color indexed="8"/>
      <name val="Garamond"/>
      <family val="0"/>
    </font>
    <font>
      <sz val="20"/>
      <color indexed="8"/>
      <name val="Impact"/>
      <family val="0"/>
    </font>
    <font>
      <sz val="12"/>
      <color indexed="8"/>
      <name val="Impact"/>
      <family val="0"/>
    </font>
    <font>
      <sz val="12"/>
      <color indexed="8"/>
      <name val="Verdana"/>
      <family val="0"/>
    </font>
    <font>
      <sz val="18"/>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color indexed="63"/>
      </left>
      <right style="hair"/>
      <top style="hair"/>
      <bottom style="hair"/>
    </border>
    <border>
      <left style="hair"/>
      <right style="medium"/>
      <top style="hair"/>
      <bottom>
        <color indexed="63"/>
      </bottom>
    </border>
    <border>
      <left style="hair"/>
      <right style="medium"/>
      <top>
        <color indexed="63"/>
      </top>
      <bottom style="hair"/>
    </border>
    <border>
      <left style="hair"/>
      <right style="medium"/>
      <top style="hair"/>
      <bottom style="medium"/>
    </border>
    <border>
      <left style="medium"/>
      <right style="hair"/>
      <top>
        <color indexed="63"/>
      </top>
      <bottom style="hair"/>
    </border>
    <border>
      <left style="hair"/>
      <right>
        <color indexed="63"/>
      </right>
      <top style="hair"/>
      <bottom style="medium"/>
    </border>
    <border>
      <left>
        <color indexed="63"/>
      </left>
      <right style="hair"/>
      <top style="hair"/>
      <bottom style="medium"/>
    </border>
    <border>
      <left>
        <color indexed="63"/>
      </left>
      <right style="hair"/>
      <top>
        <color indexed="63"/>
      </top>
      <bottom style="hair"/>
    </border>
    <border>
      <left style="hair"/>
      <right style="hair"/>
      <top style="medium"/>
      <bottom style="hair"/>
    </border>
    <border>
      <left>
        <color indexed="63"/>
      </left>
      <right>
        <color indexed="63"/>
      </right>
      <top>
        <color indexed="63"/>
      </top>
      <bottom style="hair"/>
    </border>
    <border>
      <left style="hair"/>
      <right style="medium"/>
      <top style="medium"/>
      <bottom style="hair"/>
    </border>
    <border>
      <left style="medium"/>
      <right style="hair"/>
      <top style="medium"/>
      <bottom style="hair"/>
    </border>
    <border>
      <left style="medium"/>
      <right style="hair"/>
      <top style="hair"/>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171" fontId="0" fillId="0" borderId="0" applyFont="0" applyFill="0" applyBorder="0" applyAlignment="0" applyProtection="0"/>
    <xf numFmtId="0" fontId="84" fillId="27" borderId="1" applyNumberFormat="0" applyAlignment="0" applyProtection="0"/>
    <xf numFmtId="0" fontId="8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44">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191" fontId="13" fillId="0" borderId="10" xfId="0" applyNumberFormat="1" applyFont="1" applyFill="1" applyBorder="1" applyAlignment="1" applyProtection="1">
      <alignment horizontal="right" vertical="center"/>
      <protection/>
    </xf>
    <xf numFmtId="0" fontId="8" fillId="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center"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4"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191" fontId="17" fillId="0" borderId="16" xfId="0" applyNumberFormat="1" applyFont="1" applyBorder="1" applyAlignment="1" applyProtection="1">
      <alignment horizontal="center" wrapText="1"/>
      <protection/>
    </xf>
    <xf numFmtId="188" fontId="17" fillId="0" borderId="16" xfId="0" applyNumberFormat="1" applyFont="1" applyBorder="1" applyAlignment="1" applyProtection="1">
      <alignment horizontal="center" wrapText="1"/>
      <protection/>
    </xf>
    <xf numFmtId="191" fontId="17" fillId="0" borderId="16" xfId="0" applyNumberFormat="1" applyFont="1" applyFill="1" applyBorder="1" applyAlignment="1" applyProtection="1">
      <alignment horizontal="center" wrapText="1"/>
      <protection/>
    </xf>
    <xf numFmtId="188" fontId="17" fillId="0" borderId="16" xfId="0" applyNumberFormat="1" applyFont="1" applyFill="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0" fontId="17" fillId="0" borderId="16" xfId="0" applyFont="1" applyBorder="1" applyAlignment="1" applyProtection="1">
      <alignment horizontal="center" wrapText="1"/>
      <protection/>
    </xf>
    <xf numFmtId="193" fontId="17" fillId="0" borderId="17"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85" fontId="22" fillId="33" borderId="18" xfId="0" applyNumberFormat="1" applyFont="1" applyFill="1" applyBorder="1" applyAlignment="1" applyProtection="1">
      <alignment horizontal="center" vertical="center"/>
      <protection/>
    </xf>
    <xf numFmtId="188" fontId="22" fillId="33" borderId="18" xfId="0" applyNumberFormat="1"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185" fontId="11" fillId="0" borderId="0" xfId="0" applyNumberFormat="1" applyFont="1" applyFill="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11" fillId="0" borderId="10" xfId="0" applyNumberFormat="1" applyFont="1" applyFill="1" applyBorder="1" applyAlignment="1" applyProtection="1">
      <alignment horizontal="right" vertical="center"/>
      <protection locked="0"/>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11" fillId="0" borderId="10" xfId="0" applyNumberFormat="1" applyFont="1" applyFill="1" applyBorder="1" applyAlignment="1" applyProtection="1">
      <alignment horizontal="right" vertical="center"/>
      <protection locked="0"/>
    </xf>
    <xf numFmtId="0" fontId="22" fillId="33" borderId="19" xfId="0" applyFont="1" applyFill="1" applyBorder="1" applyAlignment="1">
      <alignment horizontal="right" vertical="center"/>
    </xf>
    <xf numFmtId="171" fontId="29" fillId="0" borderId="10" xfId="43" applyFont="1" applyFill="1" applyBorder="1" applyAlignment="1" applyProtection="1">
      <alignment horizontal="left" vertical="center"/>
      <protection/>
    </xf>
    <xf numFmtId="190" fontId="29" fillId="0" borderId="10" xfId="0" applyNumberFormat="1" applyFont="1" applyFill="1" applyBorder="1" applyAlignment="1" applyProtection="1">
      <alignment horizontal="center" vertical="center"/>
      <protection/>
    </xf>
    <xf numFmtId="0" fontId="29" fillId="0" borderId="10" xfId="0" applyFont="1" applyFill="1" applyBorder="1" applyAlignment="1" applyProtection="1">
      <alignment vertical="center"/>
      <protection/>
    </xf>
    <xf numFmtId="0" fontId="29" fillId="0" borderId="10" xfId="0" applyNumberFormat="1" applyFont="1" applyFill="1" applyBorder="1" applyAlignment="1" applyProtection="1">
      <alignment horizontal="center" vertical="center"/>
      <protection/>
    </xf>
    <xf numFmtId="191" fontId="30" fillId="0" borderId="10" xfId="0" applyNumberFormat="1" applyFont="1" applyFill="1" applyBorder="1" applyAlignment="1" applyProtection="1">
      <alignment horizontal="right" vertical="center"/>
      <protection/>
    </xf>
    <xf numFmtId="196" fontId="31" fillId="0" borderId="10" xfId="0" applyNumberFormat="1" applyFont="1" applyFill="1" applyBorder="1" applyAlignment="1" applyProtection="1">
      <alignment horizontal="right" vertical="center"/>
      <protection/>
    </xf>
    <xf numFmtId="191" fontId="29" fillId="0" borderId="10" xfId="0" applyNumberFormat="1" applyFont="1" applyFill="1" applyBorder="1" applyAlignment="1" applyProtection="1">
      <alignment horizontal="right" vertical="center"/>
      <protection/>
    </xf>
    <xf numFmtId="196" fontId="29" fillId="0" borderId="10" xfId="0" applyNumberFormat="1" applyFont="1" applyFill="1" applyBorder="1" applyAlignment="1" applyProtection="1">
      <alignment horizontal="right" vertical="center"/>
      <protection/>
    </xf>
    <xf numFmtId="191" fontId="32" fillId="0" borderId="10" xfId="0" applyNumberFormat="1" applyFont="1" applyFill="1" applyBorder="1" applyAlignment="1" applyProtection="1">
      <alignment horizontal="right" vertical="center"/>
      <protection/>
    </xf>
    <xf numFmtId="196" fontId="32" fillId="0" borderId="10" xfId="0" applyNumberFormat="1" applyFont="1" applyFill="1" applyBorder="1" applyAlignment="1" applyProtection="1">
      <alignment horizontal="right" vertical="center"/>
      <protection/>
    </xf>
    <xf numFmtId="191" fontId="31" fillId="0" borderId="10" xfId="0" applyNumberFormat="1" applyFont="1" applyFill="1" applyBorder="1" applyAlignment="1" applyProtection="1">
      <alignment horizontal="right" vertical="center"/>
      <protection/>
    </xf>
    <xf numFmtId="196" fontId="31" fillId="0" borderId="10" xfId="0" applyNumberFormat="1" applyFont="1" applyFill="1" applyBorder="1" applyAlignment="1" applyProtection="1">
      <alignment horizontal="right" vertical="center"/>
      <protection locked="0"/>
    </xf>
    <xf numFmtId="0" fontId="29" fillId="0" borderId="10" xfId="0" applyFont="1" applyFill="1" applyBorder="1" applyAlignment="1" applyProtection="1">
      <alignment vertical="center"/>
      <protection locked="0"/>
    </xf>
    <xf numFmtId="1" fontId="33" fillId="0" borderId="10" xfId="0" applyNumberFormat="1" applyFont="1" applyFill="1" applyBorder="1" applyAlignment="1" applyProtection="1">
      <alignment horizontal="right" vertical="center"/>
      <protection/>
    </xf>
    <xf numFmtId="0" fontId="33" fillId="0" borderId="11" xfId="0" applyFont="1" applyFill="1" applyBorder="1" applyAlignment="1" applyProtection="1">
      <alignment horizontal="right" vertical="center"/>
      <protection/>
    </xf>
    <xf numFmtId="0" fontId="33" fillId="0" borderId="13" xfId="0" applyFont="1" applyFill="1" applyBorder="1" applyAlignment="1" applyProtection="1">
      <alignment horizontal="right" vertical="center"/>
      <protection/>
    </xf>
    <xf numFmtId="0" fontId="34" fillId="0" borderId="10" xfId="0" applyFont="1" applyFill="1" applyBorder="1" applyAlignment="1" applyProtection="1">
      <alignment horizontal="right" vertical="center"/>
      <protection/>
    </xf>
    <xf numFmtId="0" fontId="33" fillId="0" borderId="10" xfId="0" applyFont="1" applyFill="1" applyBorder="1" applyAlignment="1" applyProtection="1">
      <alignment horizontal="right" vertical="center"/>
      <protection locked="0"/>
    </xf>
    <xf numFmtId="0" fontId="28" fillId="0" borderId="11" xfId="0" applyFont="1" applyFill="1" applyBorder="1" applyAlignment="1" applyProtection="1">
      <alignment horizontal="center" vertical="center"/>
      <protection/>
    </xf>
    <xf numFmtId="0" fontId="35" fillId="0" borderId="10"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191" fontId="35" fillId="0" borderId="20" xfId="0" applyNumberFormat="1" applyFont="1" applyFill="1" applyBorder="1" applyAlignment="1" applyProtection="1">
      <alignment horizontal="center" vertical="center" wrapText="1"/>
      <protection/>
    </xf>
    <xf numFmtId="196" fontId="35" fillId="0" borderId="20" xfId="0" applyNumberFormat="1" applyFont="1" applyFill="1" applyBorder="1" applyAlignment="1" applyProtection="1">
      <alignment horizontal="center" vertical="center" wrapText="1"/>
      <protection/>
    </xf>
    <xf numFmtId="4" fontId="39" fillId="0" borderId="10" xfId="43" applyNumberFormat="1" applyFont="1" applyFill="1" applyBorder="1" applyAlignment="1">
      <alignment horizontal="right" vertical="center"/>
    </xf>
    <xf numFmtId="3" fontId="39" fillId="0" borderId="10" xfId="43" applyNumberFormat="1" applyFont="1" applyFill="1" applyBorder="1" applyAlignment="1">
      <alignment horizontal="right" vertical="center"/>
    </xf>
    <xf numFmtId="4" fontId="33" fillId="0" borderId="10" xfId="43" applyNumberFormat="1" applyFont="1" applyFill="1" applyBorder="1" applyAlignment="1">
      <alignment horizontal="right" vertical="center"/>
    </xf>
    <xf numFmtId="3" fontId="33" fillId="0" borderId="10" xfId="43" applyNumberFormat="1" applyFont="1" applyFill="1" applyBorder="1" applyAlignment="1">
      <alignment horizontal="right" vertical="center"/>
    </xf>
    <xf numFmtId="2" fontId="39" fillId="0" borderId="10" xfId="43" applyNumberFormat="1" applyFont="1" applyFill="1" applyBorder="1" applyAlignment="1">
      <alignment horizontal="right" vertical="center"/>
    </xf>
    <xf numFmtId="4" fontId="39" fillId="0" borderId="10" xfId="43" applyNumberFormat="1" applyFont="1" applyFill="1" applyBorder="1" applyAlignment="1" applyProtection="1">
      <alignment horizontal="right" vertical="center"/>
      <protection locked="0"/>
    </xf>
    <xf numFmtId="0" fontId="37" fillId="0" borderId="21" xfId="0" applyFont="1" applyFill="1" applyBorder="1" applyAlignment="1">
      <alignment horizontal="left" vertical="center"/>
    </xf>
    <xf numFmtId="2" fontId="39" fillId="0" borderId="22" xfId="43" applyNumberFormat="1" applyFont="1" applyFill="1" applyBorder="1" applyAlignment="1">
      <alignment horizontal="right" vertical="center"/>
    </xf>
    <xf numFmtId="0" fontId="37" fillId="0" borderId="23" xfId="0" applyFont="1" applyFill="1" applyBorder="1" applyAlignment="1">
      <alignment horizontal="left" vertical="center"/>
    </xf>
    <xf numFmtId="4" fontId="39" fillId="0" borderId="24" xfId="43" applyNumberFormat="1" applyFont="1" applyFill="1" applyBorder="1" applyAlignment="1">
      <alignment horizontal="right" vertical="center"/>
    </xf>
    <xf numFmtId="3" fontId="39" fillId="0" borderId="24" xfId="43" applyNumberFormat="1" applyFont="1" applyFill="1" applyBorder="1" applyAlignment="1">
      <alignment horizontal="right" vertical="center"/>
    </xf>
    <xf numFmtId="4" fontId="33" fillId="0" borderId="24" xfId="43" applyNumberFormat="1" applyFont="1" applyFill="1" applyBorder="1" applyAlignment="1">
      <alignment horizontal="right" vertical="center"/>
    </xf>
    <xf numFmtId="3" fontId="33" fillId="0" borderId="24" xfId="43" applyNumberFormat="1" applyFont="1" applyFill="1" applyBorder="1" applyAlignment="1">
      <alignment horizontal="right" vertical="center"/>
    </xf>
    <xf numFmtId="4" fontId="39" fillId="0" borderId="24" xfId="43" applyNumberFormat="1" applyFont="1" applyFill="1" applyBorder="1" applyAlignment="1" applyProtection="1">
      <alignment horizontal="right" vertical="center"/>
      <protection locked="0"/>
    </xf>
    <xf numFmtId="196" fontId="39" fillId="0" borderId="10" xfId="0" applyNumberFormat="1" applyFont="1" applyFill="1" applyBorder="1" applyAlignment="1" applyProtection="1">
      <alignment horizontal="right" vertical="center"/>
      <protection locked="0"/>
    </xf>
    <xf numFmtId="193" fontId="39" fillId="0" borderId="10" xfId="0" applyNumberFormat="1" applyFont="1" applyFill="1" applyBorder="1" applyAlignment="1" applyProtection="1">
      <alignment vertical="center"/>
      <protection locked="0"/>
    </xf>
    <xf numFmtId="191" fontId="39" fillId="0" borderId="10" xfId="0" applyNumberFormat="1" applyFont="1" applyFill="1" applyBorder="1" applyAlignment="1" applyProtection="1">
      <alignment horizontal="right" vertical="center"/>
      <protection locked="0"/>
    </xf>
    <xf numFmtId="192" fontId="39" fillId="0" borderId="10" xfId="0" applyNumberFormat="1" applyFont="1" applyFill="1" applyBorder="1" applyAlignment="1" applyProtection="1">
      <alignment vertical="center"/>
      <protection locked="0"/>
    </xf>
    <xf numFmtId="0" fontId="40" fillId="0" borderId="10" xfId="0" applyFont="1" applyFill="1" applyBorder="1" applyAlignment="1" applyProtection="1">
      <alignment vertical="center"/>
      <protection locked="0"/>
    </xf>
    <xf numFmtId="0" fontId="42" fillId="0" borderId="25" xfId="0" applyFont="1" applyFill="1" applyBorder="1" applyAlignment="1" applyProtection="1">
      <alignment horizontal="center" vertical="center"/>
      <protection/>
    </xf>
    <xf numFmtId="196" fontId="41" fillId="0" borderId="20" xfId="0" applyNumberFormat="1" applyFont="1" applyFill="1" applyBorder="1" applyAlignment="1" applyProtection="1">
      <alignment horizontal="center" vertical="center" wrapText="1"/>
      <protection/>
    </xf>
    <xf numFmtId="193" fontId="41" fillId="0" borderId="20" xfId="0" applyNumberFormat="1" applyFont="1" applyFill="1" applyBorder="1" applyAlignment="1" applyProtection="1">
      <alignment horizontal="center" vertical="center" wrapText="1"/>
      <protection/>
    </xf>
    <xf numFmtId="191" fontId="41" fillId="0" borderId="20" xfId="0" applyNumberFormat="1" applyFont="1" applyFill="1" applyBorder="1" applyAlignment="1" applyProtection="1">
      <alignment horizontal="center" vertical="center" wrapText="1"/>
      <protection/>
    </xf>
    <xf numFmtId="192" fontId="41" fillId="0" borderId="20" xfId="0" applyNumberFormat="1" applyFont="1" applyFill="1" applyBorder="1" applyAlignment="1" applyProtection="1">
      <alignment horizontal="center" vertical="center" wrapText="1"/>
      <protection/>
    </xf>
    <xf numFmtId="193" fontId="41" fillId="0" borderId="26" xfId="0" applyNumberFormat="1"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protection/>
    </xf>
    <xf numFmtId="196" fontId="42" fillId="0" borderId="10" xfId="0" applyNumberFormat="1" applyFont="1" applyFill="1" applyBorder="1" applyAlignment="1" applyProtection="1">
      <alignment horizontal="right" vertical="center"/>
      <protection/>
    </xf>
    <xf numFmtId="193" fontId="42" fillId="0" borderId="10" xfId="0" applyNumberFormat="1" applyFont="1" applyFill="1" applyBorder="1" applyAlignment="1" applyProtection="1">
      <alignment vertical="center"/>
      <protection/>
    </xf>
    <xf numFmtId="191" fontId="42" fillId="0" borderId="10" xfId="0" applyNumberFormat="1" applyFont="1" applyFill="1" applyBorder="1" applyAlignment="1" applyProtection="1">
      <alignment horizontal="right" vertical="center"/>
      <protection/>
    </xf>
    <xf numFmtId="192" fontId="42" fillId="0" borderId="10" xfId="60" applyNumberFormat="1" applyFont="1" applyFill="1" applyBorder="1" applyAlignment="1" applyProtection="1">
      <alignment vertical="center"/>
      <protection/>
    </xf>
    <xf numFmtId="0" fontId="40" fillId="0" borderId="10" xfId="0" applyFont="1" applyFill="1" applyBorder="1" applyAlignment="1" applyProtection="1">
      <alignment vertical="center"/>
      <protection/>
    </xf>
    <xf numFmtId="0" fontId="38" fillId="0" borderId="10" xfId="0" applyFont="1" applyFill="1" applyBorder="1" applyAlignment="1">
      <alignment vertical="center"/>
    </xf>
    <xf numFmtId="0" fontId="38" fillId="0" borderId="10" xfId="0" applyFont="1" applyFill="1" applyBorder="1" applyAlignment="1" applyProtection="1">
      <alignment vertical="center"/>
      <protection locked="0"/>
    </xf>
    <xf numFmtId="0" fontId="38" fillId="0" borderId="10" xfId="0" applyNumberFormat="1" applyFont="1" applyFill="1" applyBorder="1" applyAlignment="1" applyProtection="1">
      <alignment vertical="center"/>
      <protection locked="0"/>
    </xf>
    <xf numFmtId="2" fontId="39" fillId="0" borderId="24" xfId="43" applyNumberFormat="1" applyFont="1" applyFill="1" applyBorder="1" applyAlignment="1">
      <alignment horizontal="right" vertical="center"/>
    </xf>
    <xf numFmtId="4" fontId="39" fillId="0" borderId="18" xfId="43" applyNumberFormat="1" applyFont="1" applyFill="1" applyBorder="1" applyAlignment="1">
      <alignment horizontal="right" vertical="center"/>
    </xf>
    <xf numFmtId="3" fontId="39" fillId="0" borderId="18" xfId="43" applyNumberFormat="1" applyFont="1" applyFill="1" applyBorder="1" applyAlignment="1">
      <alignment horizontal="right" vertical="center"/>
    </xf>
    <xf numFmtId="4" fontId="33" fillId="0" borderId="18" xfId="43" applyNumberFormat="1" applyFont="1" applyFill="1" applyBorder="1" applyAlignment="1">
      <alignment horizontal="right" vertical="center"/>
    </xf>
    <xf numFmtId="3" fontId="33" fillId="0" borderId="18" xfId="43" applyNumberFormat="1" applyFont="1" applyFill="1" applyBorder="1" applyAlignment="1">
      <alignment horizontal="right" vertical="center"/>
    </xf>
    <xf numFmtId="2" fontId="39" fillId="0" borderId="18" xfId="43" applyNumberFormat="1" applyFont="1" applyFill="1" applyBorder="1" applyAlignment="1">
      <alignment horizontal="right" vertical="center"/>
    </xf>
    <xf numFmtId="2" fontId="39" fillId="0" borderId="27" xfId="43" applyNumberFormat="1" applyFont="1" applyFill="1" applyBorder="1" applyAlignment="1">
      <alignment horizontal="right" vertical="center"/>
    </xf>
    <xf numFmtId="0" fontId="38" fillId="0" borderId="24" xfId="0" applyFont="1" applyFill="1" applyBorder="1" applyAlignment="1">
      <alignment vertical="center"/>
    </xf>
    <xf numFmtId="4" fontId="39" fillId="0" borderId="18" xfId="43" applyNumberFormat="1" applyFont="1" applyFill="1" applyBorder="1" applyAlignment="1" applyProtection="1">
      <alignment horizontal="right" vertical="center"/>
      <protection locked="0"/>
    </xf>
    <xf numFmtId="2" fontId="39" fillId="0" borderId="28" xfId="43" applyNumberFormat="1" applyFont="1" applyFill="1" applyBorder="1" applyAlignment="1">
      <alignment horizontal="right" vertical="center"/>
    </xf>
    <xf numFmtId="0" fontId="37" fillId="0" borderId="29" xfId="0" applyFont="1" applyFill="1" applyBorder="1" applyAlignment="1">
      <alignment horizontal="left" vertical="center"/>
    </xf>
    <xf numFmtId="194" fontId="38" fillId="0" borderId="10" xfId="0" applyNumberFormat="1" applyFont="1" applyFill="1" applyBorder="1" applyAlignment="1">
      <alignment horizontal="center" vertical="center"/>
    </xf>
    <xf numFmtId="194" fontId="38" fillId="0" borderId="18" xfId="0" applyNumberFormat="1" applyFont="1" applyFill="1" applyBorder="1" applyAlignment="1">
      <alignment horizontal="center" vertical="center"/>
    </xf>
    <xf numFmtId="190" fontId="44" fillId="0" borderId="10" xfId="0" applyNumberFormat="1" applyFont="1" applyFill="1" applyBorder="1" applyAlignment="1" applyProtection="1">
      <alignment horizontal="center" vertical="center"/>
      <protection/>
    </xf>
    <xf numFmtId="190" fontId="29" fillId="0" borderId="10" xfId="0" applyNumberFormat="1" applyFont="1" applyFill="1" applyBorder="1" applyAlignment="1" applyProtection="1">
      <alignment horizontal="center" vertical="center"/>
      <protection locked="0"/>
    </xf>
    <xf numFmtId="0" fontId="37" fillId="0" borderId="21" xfId="0" applyNumberFormat="1" applyFont="1" applyFill="1" applyBorder="1" applyAlignment="1" applyProtection="1">
      <alignment horizontal="left" vertical="center"/>
      <protection locked="0"/>
    </xf>
    <xf numFmtId="0" fontId="39" fillId="0" borderId="10" xfId="0" applyFont="1" applyFill="1" applyBorder="1" applyAlignment="1">
      <alignment horizontal="right" vertical="center"/>
    </xf>
    <xf numFmtId="190" fontId="38" fillId="0" borderId="10" xfId="0" applyNumberFormat="1" applyFont="1" applyFill="1" applyBorder="1" applyAlignment="1" applyProtection="1">
      <alignment vertical="center"/>
      <protection locked="0"/>
    </xf>
    <xf numFmtId="194" fontId="38" fillId="0" borderId="24" xfId="0" applyNumberFormat="1" applyFont="1" applyFill="1" applyBorder="1" applyAlignment="1">
      <alignment horizontal="center" vertical="center"/>
    </xf>
    <xf numFmtId="0" fontId="38" fillId="0" borderId="24" xfId="0" applyFont="1" applyFill="1" applyBorder="1" applyAlignment="1" applyProtection="1">
      <alignment vertical="center"/>
      <protection locked="0"/>
    </xf>
    <xf numFmtId="0" fontId="39" fillId="0" borderId="24" xfId="0" applyFont="1" applyFill="1" applyBorder="1" applyAlignment="1">
      <alignment horizontal="right" vertical="center"/>
    </xf>
    <xf numFmtId="0" fontId="39" fillId="0" borderId="18" xfId="0" applyFont="1" applyFill="1" applyBorder="1" applyAlignment="1">
      <alignment horizontal="right" vertical="center"/>
    </xf>
    <xf numFmtId="0" fontId="33" fillId="0" borderId="30" xfId="0" applyFont="1" applyFill="1" applyBorder="1" applyAlignment="1" applyProtection="1">
      <alignment horizontal="right" vertical="center"/>
      <protection/>
    </xf>
    <xf numFmtId="0" fontId="40" fillId="0" borderId="25" xfId="0" applyFont="1" applyFill="1" applyBorder="1" applyAlignment="1">
      <alignment vertical="center"/>
    </xf>
    <xf numFmtId="9" fontId="39" fillId="0" borderId="10" xfId="60" applyNumberFormat="1" applyFont="1" applyFill="1" applyBorder="1" applyAlignment="1" applyProtection="1">
      <alignment vertical="center"/>
      <protection/>
    </xf>
    <xf numFmtId="0" fontId="39" fillId="0" borderId="10" xfId="0" applyFont="1" applyFill="1" applyBorder="1" applyAlignment="1">
      <alignment vertical="center"/>
    </xf>
    <xf numFmtId="9" fontId="39" fillId="0" borderId="24" xfId="60" applyNumberFormat="1" applyFont="1" applyFill="1" applyBorder="1" applyAlignment="1" applyProtection="1">
      <alignment vertical="center"/>
      <protection/>
    </xf>
    <xf numFmtId="0" fontId="38" fillId="0" borderId="18" xfId="0" applyFont="1" applyFill="1" applyBorder="1" applyAlignment="1" applyProtection="1">
      <alignment vertical="center"/>
      <protection locked="0"/>
    </xf>
    <xf numFmtId="9" fontId="39" fillId="0" borderId="18" xfId="60" applyNumberFormat="1" applyFont="1" applyFill="1" applyBorder="1" applyAlignment="1" applyProtection="1">
      <alignment vertical="center"/>
      <protection/>
    </xf>
    <xf numFmtId="0" fontId="5" fillId="0" borderId="18"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40" fillId="34" borderId="10" xfId="0" applyFont="1" applyFill="1" applyBorder="1" applyAlignment="1">
      <alignment horizontal="right" vertical="center"/>
    </xf>
    <xf numFmtId="0" fontId="40" fillId="34" borderId="18" xfId="0" applyFont="1" applyFill="1" applyBorder="1" applyAlignment="1">
      <alignment horizontal="right" vertical="center"/>
    </xf>
    <xf numFmtId="0" fontId="29" fillId="0" borderId="10" xfId="0" applyNumberFormat="1" applyFont="1" applyFill="1" applyBorder="1" applyAlignment="1" applyProtection="1">
      <alignment vertical="center"/>
      <protection/>
    </xf>
    <xf numFmtId="0" fontId="40" fillId="34" borderId="10" xfId="0" applyFont="1" applyFill="1" applyBorder="1" applyAlignment="1">
      <alignment vertical="center"/>
    </xf>
    <xf numFmtId="0" fontId="39" fillId="0" borderId="24" xfId="0" applyFont="1" applyFill="1" applyBorder="1" applyAlignment="1">
      <alignment vertical="center"/>
    </xf>
    <xf numFmtId="0" fontId="40" fillId="34" borderId="18" xfId="0" applyFont="1" applyFill="1" applyBorder="1" applyAlignment="1">
      <alignment vertical="center"/>
    </xf>
    <xf numFmtId="0" fontId="13" fillId="0" borderId="10" xfId="0" applyFont="1" applyFill="1" applyBorder="1" applyAlignment="1" applyProtection="1">
      <alignment vertical="center"/>
      <protection/>
    </xf>
    <xf numFmtId="0" fontId="40" fillId="0" borderId="31" xfId="0" applyFont="1" applyFill="1" applyBorder="1" applyAlignment="1">
      <alignment vertical="center"/>
    </xf>
    <xf numFmtId="0" fontId="40" fillId="0" borderId="32" xfId="0" applyFont="1" applyFill="1" applyBorder="1" applyAlignment="1">
      <alignment vertical="center"/>
    </xf>
    <xf numFmtId="0" fontId="24"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6" fillId="0" borderId="0" xfId="0" applyFont="1" applyBorder="1" applyAlignment="1" applyProtection="1">
      <alignment horizontal="center" vertical="center"/>
      <protection/>
    </xf>
    <xf numFmtId="0" fontId="47" fillId="0" borderId="0" xfId="0" applyFont="1" applyBorder="1" applyAlignment="1" applyProtection="1">
      <alignment vertical="center"/>
      <protection locked="0"/>
    </xf>
    <xf numFmtId="0" fontId="47" fillId="0" borderId="0" xfId="0" applyFont="1" applyAlignment="1" applyProtection="1">
      <alignment vertical="center"/>
      <protection locked="0"/>
    </xf>
    <xf numFmtId="0" fontId="34" fillId="33" borderId="10" xfId="0" applyFont="1" applyFill="1" applyBorder="1" applyAlignment="1" applyProtection="1">
      <alignment horizontal="center" vertical="center"/>
      <protection/>
    </xf>
    <xf numFmtId="3" fontId="23" fillId="33" borderId="18" xfId="0" applyNumberFormat="1" applyFont="1" applyFill="1" applyBorder="1" applyAlignment="1" applyProtection="1">
      <alignment horizontal="center" vertical="center"/>
      <protection/>
    </xf>
    <xf numFmtId="0" fontId="23" fillId="33" borderId="18" xfId="0" applyFont="1" applyFill="1" applyBorder="1" applyAlignment="1" applyProtection="1">
      <alignment vertical="center"/>
      <protection/>
    </xf>
    <xf numFmtId="191" fontId="23" fillId="33" borderId="18" xfId="0" applyNumberFormat="1" applyFont="1" applyFill="1" applyBorder="1" applyAlignment="1" applyProtection="1">
      <alignment horizontal="right" vertical="center"/>
      <protection/>
    </xf>
    <xf numFmtId="196" fontId="23" fillId="33" borderId="18" xfId="0" applyNumberFormat="1" applyFont="1" applyFill="1" applyBorder="1" applyAlignment="1" applyProtection="1">
      <alignment horizontal="right" vertical="center"/>
      <protection/>
    </xf>
    <xf numFmtId="191" fontId="22" fillId="33" borderId="18" xfId="0" applyNumberFormat="1" applyFont="1" applyFill="1" applyBorder="1" applyAlignment="1" applyProtection="1">
      <alignment horizontal="right" vertical="center"/>
      <protection/>
    </xf>
    <xf numFmtId="196" fontId="22" fillId="33" borderId="18" xfId="0" applyNumberFormat="1" applyFont="1" applyFill="1" applyBorder="1" applyAlignment="1" applyProtection="1">
      <alignment horizontal="right" vertical="center"/>
      <protection/>
    </xf>
    <xf numFmtId="196" fontId="40" fillId="33" borderId="18" xfId="0" applyNumberFormat="1" applyFont="1" applyFill="1" applyBorder="1" applyAlignment="1" applyProtection="1">
      <alignment horizontal="right" vertical="center"/>
      <protection/>
    </xf>
    <xf numFmtId="193" fontId="40" fillId="33" borderId="18" xfId="0" applyNumberFormat="1" applyFont="1" applyFill="1" applyBorder="1" applyAlignment="1" applyProtection="1">
      <alignment horizontal="center" vertical="center"/>
      <protection/>
    </xf>
    <xf numFmtId="191" fontId="40" fillId="33" borderId="18" xfId="0" applyNumberFormat="1" applyFont="1" applyFill="1" applyBorder="1" applyAlignment="1" applyProtection="1">
      <alignment horizontal="right" vertical="center"/>
      <protection/>
    </xf>
    <xf numFmtId="192" fontId="40" fillId="33" borderId="18" xfId="6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43" fillId="0" borderId="10" xfId="0" applyNumberFormat="1" applyFont="1" applyFill="1" applyBorder="1" applyAlignment="1" applyProtection="1">
      <alignment horizontal="right" vertical="center" wrapText="1"/>
      <protection locked="0"/>
    </xf>
    <xf numFmtId="190" fontId="35" fillId="0" borderId="33" xfId="0" applyNumberFormat="1" applyFont="1" applyFill="1" applyBorder="1" applyAlignment="1" applyProtection="1">
      <alignment horizontal="center" vertical="center" wrapText="1"/>
      <protection/>
    </xf>
    <xf numFmtId="190" fontId="35" fillId="0" borderId="20" xfId="0" applyNumberFormat="1" applyFont="1" applyFill="1" applyBorder="1" applyAlignment="1" applyProtection="1">
      <alignment horizontal="center" vertical="center" wrapText="1"/>
      <protection/>
    </xf>
    <xf numFmtId="0" fontId="35" fillId="0" borderId="33"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19"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32" xfId="0" applyFont="1" applyFill="1" applyBorder="1" applyAlignment="1">
      <alignment horizontal="center" vertical="center"/>
    </xf>
    <xf numFmtId="185" fontId="35" fillId="0" borderId="33" xfId="0" applyNumberFormat="1" applyFont="1" applyFill="1" applyBorder="1" applyAlignment="1" applyProtection="1">
      <alignment horizontal="center" vertical="center" wrapText="1"/>
      <protection/>
    </xf>
    <xf numFmtId="193" fontId="35" fillId="0" borderId="33" xfId="0" applyNumberFormat="1" applyFont="1" applyFill="1" applyBorder="1" applyAlignment="1" applyProtection="1">
      <alignment horizontal="center" vertical="center" wrapText="1"/>
      <protection/>
    </xf>
    <xf numFmtId="0" fontId="27" fillId="33" borderId="10" xfId="0" applyFont="1" applyFill="1" applyBorder="1" applyAlignment="1" applyProtection="1">
      <alignment horizontal="center" vertical="center"/>
      <protection/>
    </xf>
    <xf numFmtId="0" fontId="25" fillId="33" borderId="20" xfId="0" applyFont="1" applyFill="1" applyBorder="1" applyAlignment="1">
      <alignment/>
    </xf>
    <xf numFmtId="185" fontId="41" fillId="0" borderId="33" xfId="0" applyNumberFormat="1" applyFont="1" applyFill="1" applyBorder="1" applyAlignment="1" applyProtection="1">
      <alignment horizontal="center" vertical="center" wrapText="1"/>
      <protection/>
    </xf>
    <xf numFmtId="193" fontId="41" fillId="0" borderId="33" xfId="0" applyNumberFormat="1" applyFont="1" applyFill="1" applyBorder="1" applyAlignment="1" applyProtection="1">
      <alignment horizontal="center" vertical="center" wrapText="1"/>
      <protection/>
    </xf>
    <xf numFmtId="193" fontId="41" fillId="0" borderId="35" xfId="0" applyNumberFormat="1" applyFont="1" applyFill="1" applyBorder="1" applyAlignment="1" applyProtection="1">
      <alignment horizontal="center" vertical="center" wrapText="1"/>
      <protection/>
    </xf>
    <xf numFmtId="171" fontId="35" fillId="0" borderId="36" xfId="43" applyFont="1" applyFill="1" applyBorder="1" applyAlignment="1" applyProtection="1">
      <alignment horizontal="center" vertical="center"/>
      <protection/>
    </xf>
    <xf numFmtId="171" fontId="35" fillId="0" borderId="37" xfId="43" applyFont="1" applyFill="1" applyBorder="1" applyAlignment="1" applyProtection="1">
      <alignment horizontal="center" vertical="center"/>
      <protection/>
    </xf>
    <xf numFmtId="185" fontId="17" fillId="0" borderId="38" xfId="0" applyNumberFormat="1"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7" fillId="0" borderId="40" xfId="43" applyFont="1" applyFill="1" applyBorder="1" applyAlignment="1" applyProtection="1">
      <alignment horizontal="center" vertical="center"/>
      <protection/>
    </xf>
    <xf numFmtId="171" fontId="17" fillId="0" borderId="41" xfId="43" applyFont="1" applyFill="1" applyBorder="1" applyAlignment="1" applyProtection="1">
      <alignment horizontal="center" vertical="center"/>
      <protection/>
    </xf>
    <xf numFmtId="190" fontId="17" fillId="0" borderId="38" xfId="0" applyNumberFormat="1" applyFont="1" applyFill="1" applyBorder="1" applyAlignment="1" applyProtection="1">
      <alignment horizontal="center" vertical="center" wrapText="1"/>
      <protection/>
    </xf>
    <xf numFmtId="190" fontId="17" fillId="0" borderId="16" xfId="0" applyNumberFormat="1"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wrapText="1"/>
      <protection/>
    </xf>
    <xf numFmtId="0" fontId="16" fillId="0" borderId="0" xfId="0" applyFont="1" applyAlignment="1">
      <alignment horizontal="right" vertical="center" wrapText="1"/>
    </xf>
    <xf numFmtId="0" fontId="0" fillId="0" borderId="0" xfId="0" applyAlignment="1">
      <alignment horizontal="right" vertical="center" wrapText="1"/>
    </xf>
    <xf numFmtId="0" fontId="22" fillId="33" borderId="19" xfId="0" applyFont="1" applyFill="1" applyBorder="1" applyAlignment="1">
      <alignment horizontal="center" vertical="center"/>
    </xf>
    <xf numFmtId="0" fontId="22" fillId="33" borderId="32" xfId="0" applyFont="1" applyFill="1" applyBorder="1" applyAlignment="1">
      <alignment horizontal="center" vertical="center"/>
    </xf>
    <xf numFmtId="0" fontId="12" fillId="0" borderId="0" xfId="0" applyFont="1" applyFill="1" applyBorder="1" applyAlignment="1" applyProtection="1">
      <alignment horizontal="left" vertical="center"/>
      <protection locked="0"/>
    </xf>
    <xf numFmtId="193" fontId="9" fillId="0" borderId="0" xfId="0" applyNumberFormat="1" applyFont="1" applyBorder="1" applyAlignment="1" applyProtection="1">
      <alignment horizontal="right" vertical="center" wrapText="1"/>
      <protection locked="0"/>
    </xf>
    <xf numFmtId="0" fontId="16" fillId="0" borderId="0" xfId="0" applyNumberFormat="1" applyFont="1" applyFill="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583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0</xdr:row>
      <xdr:rowOff>0</xdr:rowOff>
    </xdr:from>
    <xdr:to>
      <xdr:col>21</xdr:col>
      <xdr:colOff>447675</xdr:colOff>
      <xdr:row>0</xdr:row>
      <xdr:rowOff>0</xdr:rowOff>
    </xdr:to>
    <xdr:sp fLocksText="0">
      <xdr:nvSpPr>
        <xdr:cNvPr id="2" name="Text Box 2"/>
        <xdr:cNvSpPr txBox="1">
          <a:spLocks noChangeArrowheads="1"/>
        </xdr:cNvSpPr>
      </xdr:nvSpPr>
      <xdr:spPr>
        <a:xfrm>
          <a:off x="14297025" y="0"/>
          <a:ext cx="22860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 name="Text Box 5"/>
        <xdr:cNvSpPr txBox="1">
          <a:spLocks noChangeArrowheads="1"/>
        </xdr:cNvSpPr>
      </xdr:nvSpPr>
      <xdr:spPr>
        <a:xfrm>
          <a:off x="19050" y="38100"/>
          <a:ext cx="16563975"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16</xdr:col>
      <xdr:colOff>219075</xdr:colOff>
      <xdr:row>0</xdr:row>
      <xdr:rowOff>419100</xdr:rowOff>
    </xdr:from>
    <xdr:to>
      <xdr:col>21</xdr:col>
      <xdr:colOff>323850</xdr:colOff>
      <xdr:row>0</xdr:row>
      <xdr:rowOff>1104900</xdr:rowOff>
    </xdr:to>
    <xdr:sp fLocksText="0">
      <xdr:nvSpPr>
        <xdr:cNvPr id="4" name="Text Box 6"/>
        <xdr:cNvSpPr txBox="1">
          <a:spLocks noChangeArrowheads="1"/>
        </xdr:cNvSpPr>
      </xdr:nvSpPr>
      <xdr:spPr>
        <a:xfrm>
          <a:off x="13163550" y="419100"/>
          <a:ext cx="3295650" cy="685800"/>
        </a:xfrm>
        <a:prstGeom prst="rect">
          <a:avLst/>
        </a:prstGeom>
        <a:solidFill>
          <a:srgbClr val="FFCC99"/>
        </a:solidFill>
        <a:ln w="9525" cmpd="sng">
          <a:noFill/>
        </a:ln>
      </xdr:spPr>
      <xdr:txBody>
        <a:bodyPr vertOverflow="clip" wrap="square" lIns="0" tIns="41148" rIns="45720" bIns="0"/>
        <a:p>
          <a:pPr algn="r">
            <a:defRPr/>
          </a:pPr>
          <a:r>
            <a:rPr lang="en-US" cap="none" sz="2000" b="1" i="0" u="none" baseline="0">
              <a:solidFill>
                <a:srgbClr val="000000"/>
              </a:solidFill>
              <a:latin typeface="Garamond"/>
              <a:ea typeface="Garamond"/>
              <a:cs typeface="Garamond"/>
            </a:rPr>
            <a:t>WEEKEND: 07</a:t>
          </a:r>
          <a:r>
            <a:rPr lang="en-US" cap="none" sz="20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12-14 FEBRUARY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3592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152400</xdr:colOff>
      <xdr:row>0</xdr:row>
      <xdr:rowOff>0</xdr:rowOff>
    </xdr:to>
    <xdr:sp fLocksText="0">
      <xdr:nvSpPr>
        <xdr:cNvPr id="2" name="Text Box 2"/>
        <xdr:cNvSpPr txBox="1">
          <a:spLocks noChangeArrowheads="1"/>
        </xdr:cNvSpPr>
      </xdr:nvSpPr>
      <xdr:spPr>
        <a:xfrm>
          <a:off x="11449050" y="0"/>
          <a:ext cx="21431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34397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 name="Text Box 4"/>
        <xdr:cNvSpPr txBox="1">
          <a:spLocks noChangeArrowheads="1"/>
        </xdr:cNvSpPr>
      </xdr:nvSpPr>
      <xdr:spPr>
        <a:xfrm>
          <a:off x="10972800" y="0"/>
          <a:ext cx="24574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9525</xdr:colOff>
      <xdr:row>0</xdr:row>
      <xdr:rowOff>981075</xdr:rowOff>
    </xdr:to>
    <xdr:sp>
      <xdr:nvSpPr>
        <xdr:cNvPr id="5" name="Text Box 5"/>
        <xdr:cNvSpPr txBox="1">
          <a:spLocks noChangeArrowheads="1"/>
        </xdr:cNvSpPr>
      </xdr:nvSpPr>
      <xdr:spPr>
        <a:xfrm>
          <a:off x="19050" y="38100"/>
          <a:ext cx="134302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409575</xdr:rowOff>
    </xdr:from>
    <xdr:to>
      <xdr:col>21</xdr:col>
      <xdr:colOff>381000</xdr:colOff>
      <xdr:row>0</xdr:row>
      <xdr:rowOff>904875</xdr:rowOff>
    </xdr:to>
    <xdr:sp fLocksText="0">
      <xdr:nvSpPr>
        <xdr:cNvPr id="6" name="Text Box 6"/>
        <xdr:cNvSpPr txBox="1">
          <a:spLocks noChangeArrowheads="1"/>
        </xdr:cNvSpPr>
      </xdr:nvSpPr>
      <xdr:spPr>
        <a:xfrm>
          <a:off x="11658600" y="409575"/>
          <a:ext cx="16859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34397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8" name="Text Box 8"/>
        <xdr:cNvSpPr txBox="1">
          <a:spLocks noChangeArrowheads="1"/>
        </xdr:cNvSpPr>
      </xdr:nvSpPr>
      <xdr:spPr>
        <a:xfrm>
          <a:off x="10972800" y="0"/>
          <a:ext cx="24574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9525</xdr:colOff>
      <xdr:row>0</xdr:row>
      <xdr:rowOff>1076325</xdr:rowOff>
    </xdr:to>
    <xdr:sp>
      <xdr:nvSpPr>
        <xdr:cNvPr id="9" name="Text Box 9"/>
        <xdr:cNvSpPr txBox="1">
          <a:spLocks noChangeArrowheads="1"/>
        </xdr:cNvSpPr>
      </xdr:nvSpPr>
      <xdr:spPr>
        <a:xfrm>
          <a:off x="19050" y="38100"/>
          <a:ext cx="13430250" cy="1038225"/>
        </a:xfrm>
        <a:prstGeom prst="rect">
          <a:avLst/>
        </a:prstGeom>
        <a:solidFill>
          <a:srgbClr val="FFCC99"/>
        </a:solidFill>
        <a:ln w="38100" cmpd="dbl">
          <a:noFill/>
        </a:ln>
      </xdr:spPr>
      <xdr:txBody>
        <a:bodyPr vertOverflow="clip" wrap="square" lIns="64008" tIns="64008" rIns="64008" bIns="64008" anchor="ctr"/>
        <a:p>
          <a:pPr algn="ctr">
            <a:defRPr/>
          </a:pPr>
          <a:r>
            <a:rPr lang="en-US" cap="none" sz="3500" b="0" i="0" u="none" baseline="0">
              <a:solidFill>
                <a:srgbClr val="000000"/>
              </a:solidFill>
              <a:latin typeface="Garamond"/>
              <a:ea typeface="Garamond"/>
              <a:cs typeface="Garamond"/>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Garamond"/>
              <a:ea typeface="Garamond"/>
              <a:cs typeface="Garamond"/>
            </a:rPr>
            <a:t>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219075</xdr:colOff>
      <xdr:row>0</xdr:row>
      <xdr:rowOff>485775</xdr:rowOff>
    </xdr:from>
    <xdr:to>
      <xdr:col>21</xdr:col>
      <xdr:colOff>342900</xdr:colOff>
      <xdr:row>0</xdr:row>
      <xdr:rowOff>1038225</xdr:rowOff>
    </xdr:to>
    <xdr:sp fLocksText="0">
      <xdr:nvSpPr>
        <xdr:cNvPr id="10" name="Text Box 10"/>
        <xdr:cNvSpPr txBox="1">
          <a:spLocks noChangeArrowheads="1"/>
        </xdr:cNvSpPr>
      </xdr:nvSpPr>
      <xdr:spPr>
        <a:xfrm>
          <a:off x="11058525" y="485775"/>
          <a:ext cx="2247900" cy="552450"/>
        </a:xfrm>
        <a:prstGeom prst="rect">
          <a:avLst/>
        </a:prstGeom>
        <a:solidFill>
          <a:srgbClr val="FFCC99"/>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06</a:t>
          </a: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Verdana"/>
              <a:ea typeface="Verdana"/>
              <a:cs typeface="Verdana"/>
            </a:rPr>
            <a:t>04-05 FEBRUARY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3592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152400</xdr:colOff>
      <xdr:row>0</xdr:row>
      <xdr:rowOff>0</xdr:rowOff>
    </xdr:to>
    <xdr:sp fLocksText="0">
      <xdr:nvSpPr>
        <xdr:cNvPr id="12" name="Text Box 12"/>
        <xdr:cNvSpPr txBox="1">
          <a:spLocks noChangeArrowheads="1"/>
        </xdr:cNvSpPr>
      </xdr:nvSpPr>
      <xdr:spPr>
        <a:xfrm>
          <a:off x="11449050" y="0"/>
          <a:ext cx="21431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34397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14" name="Text Box 14"/>
        <xdr:cNvSpPr txBox="1">
          <a:spLocks noChangeArrowheads="1"/>
        </xdr:cNvSpPr>
      </xdr:nvSpPr>
      <xdr:spPr>
        <a:xfrm>
          <a:off x="10972800" y="0"/>
          <a:ext cx="24574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9525</xdr:colOff>
      <xdr:row>0</xdr:row>
      <xdr:rowOff>981075</xdr:rowOff>
    </xdr:to>
    <xdr:sp>
      <xdr:nvSpPr>
        <xdr:cNvPr id="15" name="Text Box 15"/>
        <xdr:cNvSpPr txBox="1">
          <a:spLocks noChangeArrowheads="1"/>
        </xdr:cNvSpPr>
      </xdr:nvSpPr>
      <xdr:spPr>
        <a:xfrm>
          <a:off x="19050" y="38100"/>
          <a:ext cx="134302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409575</xdr:rowOff>
    </xdr:from>
    <xdr:to>
      <xdr:col>21</xdr:col>
      <xdr:colOff>381000</xdr:colOff>
      <xdr:row>0</xdr:row>
      <xdr:rowOff>904875</xdr:rowOff>
    </xdr:to>
    <xdr:sp fLocksText="0">
      <xdr:nvSpPr>
        <xdr:cNvPr id="16" name="Text Box 16"/>
        <xdr:cNvSpPr txBox="1">
          <a:spLocks noChangeArrowheads="1"/>
        </xdr:cNvSpPr>
      </xdr:nvSpPr>
      <xdr:spPr>
        <a:xfrm>
          <a:off x="11658600" y="409575"/>
          <a:ext cx="16859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7" name="Text Box 17"/>
        <xdr:cNvSpPr txBox="1">
          <a:spLocks noChangeArrowheads="1"/>
        </xdr:cNvSpPr>
      </xdr:nvSpPr>
      <xdr:spPr>
        <a:xfrm>
          <a:off x="0" y="0"/>
          <a:ext cx="134397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18" name="Text Box 18"/>
        <xdr:cNvSpPr txBox="1">
          <a:spLocks noChangeArrowheads="1"/>
        </xdr:cNvSpPr>
      </xdr:nvSpPr>
      <xdr:spPr>
        <a:xfrm>
          <a:off x="10972800" y="0"/>
          <a:ext cx="24574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9525</xdr:colOff>
      <xdr:row>0</xdr:row>
      <xdr:rowOff>1076325</xdr:rowOff>
    </xdr:to>
    <xdr:sp>
      <xdr:nvSpPr>
        <xdr:cNvPr id="19" name="Text Box 19"/>
        <xdr:cNvSpPr txBox="1">
          <a:spLocks noChangeArrowheads="1"/>
        </xdr:cNvSpPr>
      </xdr:nvSpPr>
      <xdr:spPr>
        <a:xfrm>
          <a:off x="19050" y="38100"/>
          <a:ext cx="13430250" cy="1038225"/>
        </a:xfrm>
        <a:prstGeom prst="rect">
          <a:avLst/>
        </a:prstGeom>
        <a:solidFill>
          <a:srgbClr val="FFCC99"/>
        </a:solidFill>
        <a:ln w="38100" cmpd="dbl">
          <a:noFill/>
        </a:ln>
      </xdr:spPr>
      <xdr:txBody>
        <a:bodyPr vertOverflow="clip" wrap="square" lIns="64008" tIns="64008" rIns="64008" bIns="64008" anchor="ctr"/>
        <a:p>
          <a:pPr algn="ctr">
            <a:defRPr/>
          </a:pPr>
          <a:r>
            <a:rPr lang="en-US" cap="none" sz="3500" b="0" i="0" u="none" baseline="0">
              <a:solidFill>
                <a:srgbClr val="000000"/>
              </a:solidFill>
              <a:latin typeface="Garamond"/>
              <a:ea typeface="Garamond"/>
              <a:cs typeface="Garamond"/>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Garamond"/>
              <a:ea typeface="Garamond"/>
              <a:cs typeface="Garamond"/>
            </a:rPr>
            <a:t>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323850</xdr:colOff>
      <xdr:row>0</xdr:row>
      <xdr:rowOff>419100</xdr:rowOff>
    </xdr:from>
    <xdr:to>
      <xdr:col>21</xdr:col>
      <xdr:colOff>257175</xdr:colOff>
      <xdr:row>0</xdr:row>
      <xdr:rowOff>1000125</xdr:rowOff>
    </xdr:to>
    <xdr:sp fLocksText="0">
      <xdr:nvSpPr>
        <xdr:cNvPr id="20" name="Text Box 20"/>
        <xdr:cNvSpPr txBox="1">
          <a:spLocks noChangeArrowheads="1"/>
        </xdr:cNvSpPr>
      </xdr:nvSpPr>
      <xdr:spPr>
        <a:xfrm>
          <a:off x="11163300" y="419100"/>
          <a:ext cx="2057400" cy="581025"/>
        </a:xfrm>
        <a:prstGeom prst="rect">
          <a:avLst/>
        </a:prstGeom>
        <a:solidFill>
          <a:srgbClr val="FFCC99"/>
        </a:solidFill>
        <a:ln w="9525" cmpd="sng">
          <a:noFill/>
        </a:ln>
      </xdr:spPr>
      <xdr:txBody>
        <a:bodyPr vertOverflow="clip" wrap="square" lIns="0" tIns="32004" rIns="45720" bIns="0"/>
        <a:p>
          <a:pPr algn="r">
            <a:defRPr/>
          </a:pPr>
          <a:r>
            <a:rPr lang="en-US" cap="none" sz="1800" b="0" i="0" u="none" baseline="0">
              <a:solidFill>
                <a:srgbClr val="000000"/>
              </a:solidFill>
              <a:latin typeface="Impact"/>
              <a:ea typeface="Impact"/>
              <a:cs typeface="Impact"/>
            </a:rPr>
            <a:t>WEEKEND:  07</a:t>
          </a: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Verdana"/>
              <a:ea typeface="Verdana"/>
              <a:cs typeface="Verdana"/>
            </a:rPr>
            <a:t>12-14 FEBRUARY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A67"/>
  <sheetViews>
    <sheetView tabSelected="1" zoomScale="70" zoomScaleNormal="70" zoomScalePageLayoutView="0" workbookViewId="0" topLeftCell="A1">
      <selection activeCell="B5" sqref="B5"/>
    </sheetView>
  </sheetViews>
  <sheetFormatPr defaultColWidth="4.421875" defaultRowHeight="12.75"/>
  <cols>
    <col min="1" max="1" width="3.8515625" style="106" bestFit="1" customWidth="1"/>
    <col min="2" max="2" width="50.8515625" style="13" bestFit="1" customWidth="1"/>
    <col min="3" max="3" width="8.28125" style="160" bestFit="1" customWidth="1"/>
    <col min="4" max="4" width="13.7109375" style="6" bestFit="1" customWidth="1"/>
    <col min="5" max="5" width="6.421875" style="14" bestFit="1" customWidth="1"/>
    <col min="6" max="6" width="7.28125" style="14" bestFit="1" customWidth="1"/>
    <col min="7" max="7" width="8.7109375" style="6" customWidth="1"/>
    <col min="8" max="8" width="11.8515625" style="17" bestFit="1" customWidth="1"/>
    <col min="9" max="9" width="7.57421875" style="86" bestFit="1" customWidth="1"/>
    <col min="10" max="10" width="11.8515625" style="17" bestFit="1" customWidth="1"/>
    <col min="11" max="11" width="7.57421875" style="86" bestFit="1" customWidth="1"/>
    <col min="12" max="12" width="11.8515625" style="17" bestFit="1" customWidth="1"/>
    <col min="13" max="13" width="7.57421875" style="86" bestFit="1" customWidth="1"/>
    <col min="14" max="14" width="16.7109375" style="84" bestFit="1" customWidth="1"/>
    <col min="15" max="15" width="11.8515625" style="87" bestFit="1" customWidth="1"/>
    <col min="16" max="16" width="8.140625" style="126" bestFit="1" customWidth="1"/>
    <col min="17" max="17" width="6.7109375" style="127" bestFit="1" customWidth="1"/>
    <col min="18" max="18" width="11.8515625" style="128" bestFit="1" customWidth="1"/>
    <col min="19" max="19" width="7.140625" style="129" customWidth="1"/>
    <col min="20" max="20" width="13.00390625" style="128" bestFit="1" customWidth="1"/>
    <col min="21" max="21" width="9.140625" style="126" bestFit="1" customWidth="1"/>
    <col min="22" max="22" width="6.7109375" style="127" bestFit="1" customWidth="1"/>
    <col min="23" max="23" width="2.00390625" style="130" bestFit="1" customWidth="1"/>
    <col min="24" max="26" width="4.421875" style="6" customWidth="1"/>
    <col min="27" max="27" width="2.00390625" style="6" bestFit="1" customWidth="1"/>
    <col min="28" max="16384" width="4.421875" style="6" customWidth="1"/>
  </cols>
  <sheetData>
    <row r="1" spans="1:23" s="101" customFormat="1" ht="99" customHeight="1">
      <c r="A1" s="102"/>
      <c r="B1" s="89"/>
      <c r="C1" s="90"/>
      <c r="D1" s="91"/>
      <c r="E1" s="92"/>
      <c r="F1" s="92"/>
      <c r="G1" s="179"/>
      <c r="H1" s="93"/>
      <c r="I1" s="94"/>
      <c r="J1" s="95"/>
      <c r="K1" s="96"/>
      <c r="L1" s="97"/>
      <c r="M1" s="98"/>
      <c r="N1" s="99"/>
      <c r="O1" s="100"/>
      <c r="P1" s="126"/>
      <c r="Q1" s="127"/>
      <c r="R1" s="128"/>
      <c r="S1" s="129"/>
      <c r="T1" s="128"/>
      <c r="U1" s="126"/>
      <c r="V1" s="127"/>
      <c r="W1" s="130"/>
    </row>
    <row r="2" spans="1:23" s="3" customFormat="1" ht="27.75" thickBot="1">
      <c r="A2" s="218" t="s">
        <v>54</v>
      </c>
      <c r="B2" s="219"/>
      <c r="C2" s="219"/>
      <c r="D2" s="219"/>
      <c r="E2" s="219"/>
      <c r="F2" s="219"/>
      <c r="G2" s="219"/>
      <c r="H2" s="219"/>
      <c r="I2" s="219"/>
      <c r="J2" s="219"/>
      <c r="K2" s="219"/>
      <c r="L2" s="219"/>
      <c r="M2" s="219"/>
      <c r="N2" s="219"/>
      <c r="O2" s="219"/>
      <c r="P2" s="219"/>
      <c r="Q2" s="219"/>
      <c r="R2" s="219"/>
      <c r="S2" s="219"/>
      <c r="T2" s="219"/>
      <c r="U2" s="219"/>
      <c r="V2" s="219"/>
      <c r="W2" s="130"/>
    </row>
    <row r="3" spans="1:23" s="108" customFormat="1" ht="20.25" customHeight="1">
      <c r="A3" s="107"/>
      <c r="B3" s="223" t="s">
        <v>55</v>
      </c>
      <c r="C3" s="206" t="s">
        <v>64</v>
      </c>
      <c r="D3" s="208" t="s">
        <v>46</v>
      </c>
      <c r="E3" s="208" t="s">
        <v>65</v>
      </c>
      <c r="F3" s="208" t="s">
        <v>66</v>
      </c>
      <c r="G3" s="208" t="s">
        <v>67</v>
      </c>
      <c r="H3" s="216" t="s">
        <v>47</v>
      </c>
      <c r="I3" s="216"/>
      <c r="J3" s="216" t="s">
        <v>48</v>
      </c>
      <c r="K3" s="216"/>
      <c r="L3" s="216" t="s">
        <v>49</v>
      </c>
      <c r="M3" s="216"/>
      <c r="N3" s="217" t="s">
        <v>68</v>
      </c>
      <c r="O3" s="217"/>
      <c r="P3" s="217"/>
      <c r="Q3" s="217"/>
      <c r="R3" s="220" t="s">
        <v>45</v>
      </c>
      <c r="S3" s="220"/>
      <c r="T3" s="221" t="s">
        <v>56</v>
      </c>
      <c r="U3" s="221"/>
      <c r="V3" s="222"/>
      <c r="W3" s="131"/>
    </row>
    <row r="4" spans="1:23" s="108" customFormat="1" ht="31.5">
      <c r="A4" s="109"/>
      <c r="B4" s="224"/>
      <c r="C4" s="207"/>
      <c r="D4" s="210"/>
      <c r="E4" s="209"/>
      <c r="F4" s="209"/>
      <c r="G4" s="209"/>
      <c r="H4" s="110" t="s">
        <v>52</v>
      </c>
      <c r="I4" s="111" t="s">
        <v>51</v>
      </c>
      <c r="J4" s="110" t="s">
        <v>52</v>
      </c>
      <c r="K4" s="111" t="s">
        <v>51</v>
      </c>
      <c r="L4" s="110" t="s">
        <v>52</v>
      </c>
      <c r="M4" s="111" t="s">
        <v>51</v>
      </c>
      <c r="N4" s="110" t="s">
        <v>52</v>
      </c>
      <c r="O4" s="111" t="s">
        <v>51</v>
      </c>
      <c r="P4" s="132" t="s">
        <v>61</v>
      </c>
      <c r="Q4" s="133" t="s">
        <v>62</v>
      </c>
      <c r="R4" s="134" t="s">
        <v>52</v>
      </c>
      <c r="S4" s="135" t="s">
        <v>50</v>
      </c>
      <c r="T4" s="134" t="s">
        <v>52</v>
      </c>
      <c r="U4" s="132" t="s">
        <v>51</v>
      </c>
      <c r="V4" s="136" t="s">
        <v>62</v>
      </c>
      <c r="W4" s="131"/>
    </row>
    <row r="5" spans="1:23" s="4" customFormat="1" ht="15">
      <c r="A5" s="103">
        <v>1</v>
      </c>
      <c r="B5" s="118" t="s">
        <v>69</v>
      </c>
      <c r="C5" s="157">
        <v>40221</v>
      </c>
      <c r="D5" s="143" t="s">
        <v>15</v>
      </c>
      <c r="E5" s="162">
        <v>378</v>
      </c>
      <c r="F5" s="162">
        <v>378</v>
      </c>
      <c r="G5" s="180">
        <v>1</v>
      </c>
      <c r="H5" s="112">
        <v>2856554.25</v>
      </c>
      <c r="I5" s="113">
        <v>316472</v>
      </c>
      <c r="J5" s="112">
        <v>3598571.75</v>
      </c>
      <c r="K5" s="113">
        <v>392456</v>
      </c>
      <c r="L5" s="112">
        <v>4037820</v>
      </c>
      <c r="M5" s="113">
        <v>444143</v>
      </c>
      <c r="N5" s="114">
        <f>SUM(H5+J5+L5)</f>
        <v>10492946</v>
      </c>
      <c r="O5" s="115">
        <f>SUM(I5+K5+M5)</f>
        <v>1153071</v>
      </c>
      <c r="P5" s="113">
        <f>O5/F5</f>
        <v>3050.4523809523807</v>
      </c>
      <c r="Q5" s="116">
        <f>N5/O5</f>
        <v>9.099999913275072</v>
      </c>
      <c r="R5" s="117">
        <v>0</v>
      </c>
      <c r="S5" s="170">
        <f aca="true" t="shared" si="0" ref="S5:S49">IF(R5&lt;&gt;0,-(R5-N5)/R5,"")</f>
      </c>
      <c r="T5" s="112">
        <v>10492946</v>
      </c>
      <c r="U5" s="113">
        <v>1153071</v>
      </c>
      <c r="V5" s="119">
        <f>T5/U5</f>
        <v>9.099999913275072</v>
      </c>
      <c r="W5" s="169">
        <v>1</v>
      </c>
    </row>
    <row r="6" spans="1:23" s="4" customFormat="1" ht="15">
      <c r="A6" s="103">
        <v>2</v>
      </c>
      <c r="B6" s="161" t="s">
        <v>57</v>
      </c>
      <c r="C6" s="157">
        <v>40214</v>
      </c>
      <c r="D6" s="145" t="s">
        <v>10</v>
      </c>
      <c r="E6" s="162">
        <v>144</v>
      </c>
      <c r="F6" s="162">
        <v>146</v>
      </c>
      <c r="G6" s="171">
        <v>2</v>
      </c>
      <c r="H6" s="112">
        <v>214127</v>
      </c>
      <c r="I6" s="113">
        <v>21379</v>
      </c>
      <c r="J6" s="112">
        <v>343255</v>
      </c>
      <c r="K6" s="113">
        <v>34011</v>
      </c>
      <c r="L6" s="112">
        <v>453503</v>
      </c>
      <c r="M6" s="113">
        <v>46130</v>
      </c>
      <c r="N6" s="114">
        <f>+H6+J6+L6</f>
        <v>1010885</v>
      </c>
      <c r="O6" s="115">
        <f>+I6+K6+M6</f>
        <v>101520</v>
      </c>
      <c r="P6" s="113">
        <f>+O6/F6</f>
        <v>695.3424657534247</v>
      </c>
      <c r="Q6" s="116">
        <f>+N6/O6</f>
        <v>9.957496059889676</v>
      </c>
      <c r="R6" s="117">
        <v>1411187</v>
      </c>
      <c r="S6" s="170">
        <f t="shared" si="0"/>
        <v>-0.2836633273974321</v>
      </c>
      <c r="T6" s="112">
        <v>3307877</v>
      </c>
      <c r="U6" s="113">
        <v>343538</v>
      </c>
      <c r="V6" s="119">
        <f>+T6/U6</f>
        <v>9.628853285517177</v>
      </c>
      <c r="W6" s="169">
        <v>1</v>
      </c>
    </row>
    <row r="7" spans="1:23" s="176" customFormat="1" ht="18.75" thickBot="1">
      <c r="A7" s="168">
        <v>3</v>
      </c>
      <c r="B7" s="120" t="s">
        <v>12</v>
      </c>
      <c r="C7" s="164">
        <v>40165</v>
      </c>
      <c r="D7" s="153" t="s">
        <v>2</v>
      </c>
      <c r="E7" s="166">
        <v>125</v>
      </c>
      <c r="F7" s="166">
        <v>122</v>
      </c>
      <c r="G7" s="181">
        <v>9</v>
      </c>
      <c r="H7" s="121">
        <v>114440</v>
      </c>
      <c r="I7" s="122">
        <v>10073</v>
      </c>
      <c r="J7" s="121">
        <v>202111.5</v>
      </c>
      <c r="K7" s="122">
        <v>17622</v>
      </c>
      <c r="L7" s="121">
        <v>203478.5</v>
      </c>
      <c r="M7" s="122">
        <v>18388</v>
      </c>
      <c r="N7" s="123">
        <f>H7+J7+L7</f>
        <v>520030</v>
      </c>
      <c r="O7" s="124">
        <f>I7+K7+M7</f>
        <v>46083</v>
      </c>
      <c r="P7" s="122">
        <f>O7/F7</f>
        <v>377.7295081967213</v>
      </c>
      <c r="Q7" s="146">
        <f>+N7/O7</f>
        <v>11.284638586897554</v>
      </c>
      <c r="R7" s="125">
        <v>1065643.5</v>
      </c>
      <c r="S7" s="172">
        <f t="shared" si="0"/>
        <v>-0.5120037798757276</v>
      </c>
      <c r="T7" s="121">
        <v>24381030.5</v>
      </c>
      <c r="U7" s="122">
        <v>2272497</v>
      </c>
      <c r="V7" s="155">
        <f>T7/U7</f>
        <v>10.728740455983</v>
      </c>
      <c r="W7" s="184"/>
    </row>
    <row r="8" spans="1:23" s="175" customFormat="1" ht="18">
      <c r="A8" s="104">
        <v>4</v>
      </c>
      <c r="B8" s="156" t="s">
        <v>70</v>
      </c>
      <c r="C8" s="158">
        <v>40221</v>
      </c>
      <c r="D8" s="173" t="s">
        <v>1</v>
      </c>
      <c r="E8" s="167">
        <v>85</v>
      </c>
      <c r="F8" s="167">
        <v>85</v>
      </c>
      <c r="G8" s="182">
        <v>1</v>
      </c>
      <c r="H8" s="147">
        <v>80493</v>
      </c>
      <c r="I8" s="148">
        <v>6920</v>
      </c>
      <c r="J8" s="147">
        <v>144929</v>
      </c>
      <c r="K8" s="148">
        <v>12505</v>
      </c>
      <c r="L8" s="147">
        <v>215990</v>
      </c>
      <c r="M8" s="148">
        <v>19165</v>
      </c>
      <c r="N8" s="149">
        <f>+H8+J8+L8</f>
        <v>441412</v>
      </c>
      <c r="O8" s="150">
        <f>+I8+K8+M8</f>
        <v>38590</v>
      </c>
      <c r="P8" s="148">
        <f>IF(N8&lt;&gt;0,O8/F8,"")</f>
        <v>454</v>
      </c>
      <c r="Q8" s="151">
        <f>IF(N8&lt;&gt;0,N8/O8,"")</f>
        <v>11.438507385332988</v>
      </c>
      <c r="R8" s="154"/>
      <c r="S8" s="174">
        <f t="shared" si="0"/>
      </c>
      <c r="T8" s="147">
        <v>441412</v>
      </c>
      <c r="U8" s="148">
        <v>38590</v>
      </c>
      <c r="V8" s="152">
        <f>T8/U8</f>
        <v>11.438507385332988</v>
      </c>
      <c r="W8" s="185"/>
    </row>
    <row r="9" spans="1:23" s="5" customFormat="1" ht="18">
      <c r="A9" s="104">
        <v>5</v>
      </c>
      <c r="B9" s="118" t="s">
        <v>34</v>
      </c>
      <c r="C9" s="157">
        <v>40200</v>
      </c>
      <c r="D9" s="143" t="s">
        <v>44</v>
      </c>
      <c r="E9" s="162">
        <v>227</v>
      </c>
      <c r="F9" s="162">
        <v>215</v>
      </c>
      <c r="G9" s="171">
        <v>4</v>
      </c>
      <c r="H9" s="112">
        <v>61239</v>
      </c>
      <c r="I9" s="113">
        <v>6630</v>
      </c>
      <c r="J9" s="112">
        <v>118987</v>
      </c>
      <c r="K9" s="113">
        <v>12137</v>
      </c>
      <c r="L9" s="112">
        <v>184675</v>
      </c>
      <c r="M9" s="113">
        <v>19737</v>
      </c>
      <c r="N9" s="114">
        <f>+L9+J9+H9</f>
        <v>364901</v>
      </c>
      <c r="O9" s="115">
        <f>+M9+K9+I9</f>
        <v>38504</v>
      </c>
      <c r="P9" s="113">
        <f>+O9/F9</f>
        <v>179.08837209302325</v>
      </c>
      <c r="Q9" s="116">
        <f>+N9/O9</f>
        <v>9.476963432370663</v>
      </c>
      <c r="R9" s="117">
        <v>731583</v>
      </c>
      <c r="S9" s="170">
        <f t="shared" si="0"/>
        <v>-0.5012172234729347</v>
      </c>
      <c r="T9" s="112">
        <v>6306842</v>
      </c>
      <c r="U9" s="113">
        <v>689793</v>
      </c>
      <c r="V9" s="119">
        <f>+T9/U9</f>
        <v>9.143093652733501</v>
      </c>
      <c r="W9" s="169">
        <v>1</v>
      </c>
    </row>
    <row r="10" spans="1:23" s="5" customFormat="1" ht="18">
      <c r="A10" s="104">
        <v>6</v>
      </c>
      <c r="B10" s="118" t="s">
        <v>58</v>
      </c>
      <c r="C10" s="157">
        <v>40214</v>
      </c>
      <c r="D10" s="144" t="s">
        <v>1</v>
      </c>
      <c r="E10" s="162">
        <v>72</v>
      </c>
      <c r="F10" s="162">
        <v>72</v>
      </c>
      <c r="G10" s="171">
        <v>2</v>
      </c>
      <c r="H10" s="112">
        <v>47344</v>
      </c>
      <c r="I10" s="113">
        <v>4343</v>
      </c>
      <c r="J10" s="112">
        <v>84646</v>
      </c>
      <c r="K10" s="113">
        <v>7678</v>
      </c>
      <c r="L10" s="112">
        <v>107497</v>
      </c>
      <c r="M10" s="113">
        <v>9834</v>
      </c>
      <c r="N10" s="114">
        <f>+H10+J10+L10</f>
        <v>239487</v>
      </c>
      <c r="O10" s="115">
        <f>+I10+K10+M10</f>
        <v>21855</v>
      </c>
      <c r="P10" s="113">
        <f>IF(N10&lt;&gt;0,O10/F10,"")</f>
        <v>303.5416666666667</v>
      </c>
      <c r="Q10" s="116">
        <f>IF(N10&lt;&gt;0,N10/O10,"")</f>
        <v>10.957995881949211</v>
      </c>
      <c r="R10" s="117">
        <v>500204</v>
      </c>
      <c r="S10" s="170">
        <f t="shared" si="0"/>
        <v>-0.5212213416925894</v>
      </c>
      <c r="T10" s="112">
        <v>936908</v>
      </c>
      <c r="U10" s="113">
        <v>89120</v>
      </c>
      <c r="V10" s="119">
        <f>T10/U10</f>
        <v>10.512881508078994</v>
      </c>
      <c r="W10" s="169"/>
    </row>
    <row r="11" spans="1:23" s="5" customFormat="1" ht="18">
      <c r="A11" s="104">
        <v>7</v>
      </c>
      <c r="B11" s="118" t="s">
        <v>37</v>
      </c>
      <c r="C11" s="157">
        <v>40207</v>
      </c>
      <c r="D11" s="144" t="s">
        <v>7</v>
      </c>
      <c r="E11" s="162">
        <v>47</v>
      </c>
      <c r="F11" s="162">
        <v>47</v>
      </c>
      <c r="G11" s="171">
        <v>3</v>
      </c>
      <c r="H11" s="112">
        <v>15333</v>
      </c>
      <c r="I11" s="113">
        <v>1634</v>
      </c>
      <c r="J11" s="112">
        <v>75591</v>
      </c>
      <c r="K11" s="113">
        <v>6103</v>
      </c>
      <c r="L11" s="112">
        <v>87151.5</v>
      </c>
      <c r="M11" s="113">
        <v>7040</v>
      </c>
      <c r="N11" s="114">
        <f>H11+J11+L11</f>
        <v>178075.5</v>
      </c>
      <c r="O11" s="115">
        <f>I11+K11+M11</f>
        <v>14777</v>
      </c>
      <c r="P11" s="113">
        <f>IF(N11&lt;&gt;0,O11/F11,"")</f>
        <v>314.40425531914894</v>
      </c>
      <c r="Q11" s="116">
        <f>IF(N11&lt;&gt;0,N11/O11,"")</f>
        <v>12.050856060093388</v>
      </c>
      <c r="R11" s="117">
        <v>449294</v>
      </c>
      <c r="S11" s="170">
        <f t="shared" si="0"/>
        <v>-0.6036548451570687</v>
      </c>
      <c r="T11" s="112">
        <v>1699088</v>
      </c>
      <c r="U11" s="113">
        <v>141672</v>
      </c>
      <c r="V11" s="119">
        <f>IF(T11&lt;&gt;0,T11/U11,"")</f>
        <v>11.99311084759162</v>
      </c>
      <c r="W11" s="169"/>
    </row>
    <row r="12" spans="1:23" s="5" customFormat="1" ht="18">
      <c r="A12" s="104">
        <v>8</v>
      </c>
      <c r="B12" s="118" t="s">
        <v>71</v>
      </c>
      <c r="C12" s="157">
        <v>40200</v>
      </c>
      <c r="D12" s="143" t="s">
        <v>15</v>
      </c>
      <c r="E12" s="162">
        <v>201</v>
      </c>
      <c r="F12" s="162">
        <v>165</v>
      </c>
      <c r="G12" s="171">
        <v>4</v>
      </c>
      <c r="H12" s="112">
        <v>21186</v>
      </c>
      <c r="I12" s="113">
        <v>2833</v>
      </c>
      <c r="J12" s="112">
        <v>42570.5</v>
      </c>
      <c r="K12" s="113">
        <v>5432</v>
      </c>
      <c r="L12" s="112">
        <v>86112.5</v>
      </c>
      <c r="M12" s="113">
        <v>10718</v>
      </c>
      <c r="N12" s="114">
        <f>SUM(H12+J12+L12)</f>
        <v>149869</v>
      </c>
      <c r="O12" s="115">
        <f>SUM(I12+K12+M12)</f>
        <v>18983</v>
      </c>
      <c r="P12" s="113">
        <f>O12/F12</f>
        <v>115.04848484848485</v>
      </c>
      <c r="Q12" s="116">
        <f>N12/O12</f>
        <v>7.89490596849813</v>
      </c>
      <c r="R12" s="117">
        <v>690927.5</v>
      </c>
      <c r="S12" s="170">
        <f t="shared" si="0"/>
        <v>-0.7830901216118913</v>
      </c>
      <c r="T12" s="112">
        <v>6557214.75</v>
      </c>
      <c r="U12" s="113">
        <v>761308</v>
      </c>
      <c r="V12" s="119">
        <f>T12/U12</f>
        <v>8.613090562558124</v>
      </c>
      <c r="W12" s="169">
        <v>1</v>
      </c>
    </row>
    <row r="13" spans="1:23" s="5" customFormat="1" ht="18">
      <c r="A13" s="104">
        <v>9</v>
      </c>
      <c r="B13" s="118" t="s">
        <v>59</v>
      </c>
      <c r="C13" s="157">
        <v>40214</v>
      </c>
      <c r="D13" s="143" t="s">
        <v>44</v>
      </c>
      <c r="E13" s="162">
        <v>33</v>
      </c>
      <c r="F13" s="162">
        <v>33</v>
      </c>
      <c r="G13" s="171">
        <v>2</v>
      </c>
      <c r="H13" s="112">
        <v>19504</v>
      </c>
      <c r="I13" s="113">
        <v>1482</v>
      </c>
      <c r="J13" s="112">
        <v>34651</v>
      </c>
      <c r="K13" s="113">
        <v>2632</v>
      </c>
      <c r="L13" s="112">
        <v>41042</v>
      </c>
      <c r="M13" s="113">
        <v>3179</v>
      </c>
      <c r="N13" s="114">
        <f>+L13+J13+H13</f>
        <v>95197</v>
      </c>
      <c r="O13" s="115">
        <f>+M13+K13+I13</f>
        <v>7293</v>
      </c>
      <c r="P13" s="113">
        <f>+O13/F13</f>
        <v>221</v>
      </c>
      <c r="Q13" s="116">
        <f>+N13/O13</f>
        <v>13.053201700260523</v>
      </c>
      <c r="R13" s="117">
        <v>156372</v>
      </c>
      <c r="S13" s="170">
        <f t="shared" si="0"/>
        <v>-0.39121453968741204</v>
      </c>
      <c r="T13" s="112">
        <v>311948</v>
      </c>
      <c r="U13" s="113">
        <v>25010</v>
      </c>
      <c r="V13" s="119">
        <f>+T13/U13</f>
        <v>12.472930827668932</v>
      </c>
      <c r="W13" s="169"/>
    </row>
    <row r="14" spans="1:23" s="5" customFormat="1" ht="18">
      <c r="A14" s="104">
        <v>10</v>
      </c>
      <c r="B14" s="118" t="s">
        <v>39</v>
      </c>
      <c r="C14" s="157">
        <v>40207</v>
      </c>
      <c r="D14" s="143" t="s">
        <v>44</v>
      </c>
      <c r="E14" s="162">
        <v>50</v>
      </c>
      <c r="F14" s="162">
        <v>42</v>
      </c>
      <c r="G14" s="171">
        <v>3</v>
      </c>
      <c r="H14" s="112">
        <v>14619</v>
      </c>
      <c r="I14" s="113">
        <v>1246</v>
      </c>
      <c r="J14" s="112">
        <v>25163</v>
      </c>
      <c r="K14" s="113">
        <v>2069</v>
      </c>
      <c r="L14" s="112">
        <v>31429</v>
      </c>
      <c r="M14" s="113">
        <v>2682</v>
      </c>
      <c r="N14" s="114">
        <f>+L14+J14+H14</f>
        <v>71211</v>
      </c>
      <c r="O14" s="115">
        <f>+M14+K14+I14</f>
        <v>5997</v>
      </c>
      <c r="P14" s="113">
        <f>+O14/F14</f>
        <v>142.78571428571428</v>
      </c>
      <c r="Q14" s="116">
        <f>+N14/O14</f>
        <v>11.874437218609305</v>
      </c>
      <c r="R14" s="117">
        <v>184215</v>
      </c>
      <c r="S14" s="170">
        <f t="shared" si="0"/>
        <v>-0.61343538799772</v>
      </c>
      <c r="T14" s="112">
        <v>739678</v>
      </c>
      <c r="U14" s="113">
        <v>64079</v>
      </c>
      <c r="V14" s="119">
        <f>+T14/U14</f>
        <v>11.54322008770424</v>
      </c>
      <c r="W14" s="169"/>
    </row>
    <row r="15" spans="1:23" s="5" customFormat="1" ht="18">
      <c r="A15" s="104">
        <v>11</v>
      </c>
      <c r="B15" s="161" t="s">
        <v>38</v>
      </c>
      <c r="C15" s="157">
        <v>40207</v>
      </c>
      <c r="D15" s="145" t="s">
        <v>10</v>
      </c>
      <c r="E15" s="162">
        <v>87</v>
      </c>
      <c r="F15" s="162">
        <v>50</v>
      </c>
      <c r="G15" s="171">
        <v>3</v>
      </c>
      <c r="H15" s="112">
        <v>7318</v>
      </c>
      <c r="I15" s="113">
        <v>722</v>
      </c>
      <c r="J15" s="112">
        <v>13494</v>
      </c>
      <c r="K15" s="113">
        <v>1261</v>
      </c>
      <c r="L15" s="112">
        <v>15242</v>
      </c>
      <c r="M15" s="113">
        <v>1454</v>
      </c>
      <c r="N15" s="114">
        <f>+H15+J15+L15</f>
        <v>36054</v>
      </c>
      <c r="O15" s="115">
        <f>+I15+K15+M15</f>
        <v>3437</v>
      </c>
      <c r="P15" s="113">
        <f>+O15/F15</f>
        <v>68.74</v>
      </c>
      <c r="Q15" s="116">
        <f>+N15/O15</f>
        <v>10.489962176316554</v>
      </c>
      <c r="R15" s="117">
        <v>196917</v>
      </c>
      <c r="S15" s="170">
        <f t="shared" si="0"/>
        <v>-0.8169076311339295</v>
      </c>
      <c r="T15" s="112">
        <v>1009541</v>
      </c>
      <c r="U15" s="113">
        <v>93908</v>
      </c>
      <c r="V15" s="119">
        <f>+T15/U15</f>
        <v>10.750319461600716</v>
      </c>
      <c r="W15" s="169"/>
    </row>
    <row r="16" spans="1:23" s="5" customFormat="1" ht="18">
      <c r="A16" s="104">
        <v>12</v>
      </c>
      <c r="B16" s="118" t="s">
        <v>35</v>
      </c>
      <c r="C16" s="157">
        <v>40200</v>
      </c>
      <c r="D16" s="143" t="s">
        <v>44</v>
      </c>
      <c r="E16" s="162">
        <v>94</v>
      </c>
      <c r="F16" s="162">
        <v>43</v>
      </c>
      <c r="G16" s="171">
        <v>4</v>
      </c>
      <c r="H16" s="112">
        <v>3007</v>
      </c>
      <c r="I16" s="113">
        <v>383</v>
      </c>
      <c r="J16" s="112">
        <v>9629</v>
      </c>
      <c r="K16" s="113">
        <v>1146</v>
      </c>
      <c r="L16" s="112">
        <v>11934</v>
      </c>
      <c r="M16" s="113">
        <v>1417</v>
      </c>
      <c r="N16" s="114">
        <f>+L16+J16+H16</f>
        <v>24570</v>
      </c>
      <c r="O16" s="115">
        <f>+M16+K16+I16</f>
        <v>2946</v>
      </c>
      <c r="P16" s="113">
        <f>+O16/F16</f>
        <v>68.51162790697674</v>
      </c>
      <c r="Q16" s="116">
        <f>+N16/O16</f>
        <v>8.340122199592669</v>
      </c>
      <c r="R16" s="117">
        <v>254518</v>
      </c>
      <c r="S16" s="170">
        <f t="shared" si="0"/>
        <v>-0.9034645879662735</v>
      </c>
      <c r="T16" s="112">
        <v>1851016</v>
      </c>
      <c r="U16" s="113">
        <v>199522</v>
      </c>
      <c r="V16" s="119">
        <f>+T16/U16</f>
        <v>9.27725263379477</v>
      </c>
      <c r="W16" s="169"/>
    </row>
    <row r="17" spans="1:23" s="5" customFormat="1" ht="18">
      <c r="A17" s="104">
        <v>13</v>
      </c>
      <c r="B17" s="118" t="s">
        <v>13</v>
      </c>
      <c r="C17" s="157">
        <v>40165</v>
      </c>
      <c r="D17" s="144" t="s">
        <v>7</v>
      </c>
      <c r="E17" s="162">
        <v>40</v>
      </c>
      <c r="F17" s="162">
        <v>16</v>
      </c>
      <c r="G17" s="171">
        <v>9</v>
      </c>
      <c r="H17" s="112">
        <v>2528.5</v>
      </c>
      <c r="I17" s="113">
        <v>391</v>
      </c>
      <c r="J17" s="112">
        <v>4816.5</v>
      </c>
      <c r="K17" s="113">
        <v>778</v>
      </c>
      <c r="L17" s="112">
        <v>7746</v>
      </c>
      <c r="M17" s="113">
        <v>1245</v>
      </c>
      <c r="N17" s="114">
        <f aca="true" t="shared" si="1" ref="N17:O19">H17+J17+L17</f>
        <v>15091</v>
      </c>
      <c r="O17" s="115">
        <f t="shared" si="1"/>
        <v>2414</v>
      </c>
      <c r="P17" s="113">
        <f>IF(N17&lt;&gt;0,O17/F17,"")</f>
        <v>150.875</v>
      </c>
      <c r="Q17" s="116">
        <f>IF(N17&lt;&gt;0,N17/O17,"")</f>
        <v>6.251449875724938</v>
      </c>
      <c r="R17" s="117">
        <v>30330</v>
      </c>
      <c r="S17" s="170">
        <f t="shared" si="0"/>
        <v>-0.5024398285525882</v>
      </c>
      <c r="T17" s="112">
        <v>1064126</v>
      </c>
      <c r="U17" s="113">
        <v>126222</v>
      </c>
      <c r="V17" s="119">
        <f>IF(T17&lt;&gt;0,T17/U17,"")</f>
        <v>8.430590546814344</v>
      </c>
      <c r="W17" s="169">
        <v>1</v>
      </c>
    </row>
    <row r="18" spans="1:23" s="5" customFormat="1" ht="18">
      <c r="A18" s="104">
        <v>14</v>
      </c>
      <c r="B18" s="118" t="s">
        <v>22</v>
      </c>
      <c r="C18" s="157">
        <v>40172</v>
      </c>
      <c r="D18" s="143" t="s">
        <v>2</v>
      </c>
      <c r="E18" s="162">
        <v>60</v>
      </c>
      <c r="F18" s="162">
        <v>36</v>
      </c>
      <c r="G18" s="171">
        <v>8</v>
      </c>
      <c r="H18" s="112">
        <v>3127</v>
      </c>
      <c r="I18" s="113">
        <v>573</v>
      </c>
      <c r="J18" s="112">
        <v>5077</v>
      </c>
      <c r="K18" s="113">
        <v>771</v>
      </c>
      <c r="L18" s="112">
        <v>6136</v>
      </c>
      <c r="M18" s="113">
        <v>1004</v>
      </c>
      <c r="N18" s="114">
        <f t="shared" si="1"/>
        <v>14340</v>
      </c>
      <c r="O18" s="115">
        <f t="shared" si="1"/>
        <v>2348</v>
      </c>
      <c r="P18" s="113">
        <f>O18/F18</f>
        <v>65.22222222222223</v>
      </c>
      <c r="Q18" s="116">
        <f>+N18/O18</f>
        <v>6.10732538330494</v>
      </c>
      <c r="R18" s="117">
        <v>70074.5</v>
      </c>
      <c r="S18" s="170">
        <f t="shared" si="0"/>
        <v>-0.7953606518776445</v>
      </c>
      <c r="T18" s="112">
        <v>1792875</v>
      </c>
      <c r="U18" s="113">
        <v>208905</v>
      </c>
      <c r="V18" s="119">
        <f>T18/U18</f>
        <v>8.582250305162633</v>
      </c>
      <c r="W18" s="169"/>
    </row>
    <row r="19" spans="1:23" s="5" customFormat="1" ht="18">
      <c r="A19" s="104">
        <v>15</v>
      </c>
      <c r="B19" s="118" t="s">
        <v>40</v>
      </c>
      <c r="C19" s="157">
        <v>40207</v>
      </c>
      <c r="D19" s="143" t="s">
        <v>2</v>
      </c>
      <c r="E19" s="162">
        <v>43</v>
      </c>
      <c r="F19" s="162">
        <v>33</v>
      </c>
      <c r="G19" s="171">
        <v>3</v>
      </c>
      <c r="H19" s="112">
        <v>1676</v>
      </c>
      <c r="I19" s="113">
        <v>247</v>
      </c>
      <c r="J19" s="112">
        <v>3396</v>
      </c>
      <c r="K19" s="113">
        <v>457</v>
      </c>
      <c r="L19" s="112">
        <v>6104</v>
      </c>
      <c r="M19" s="113">
        <v>839</v>
      </c>
      <c r="N19" s="114">
        <f t="shared" si="1"/>
        <v>11176</v>
      </c>
      <c r="O19" s="115">
        <f t="shared" si="1"/>
        <v>1543</v>
      </c>
      <c r="P19" s="113">
        <f>O19/F19</f>
        <v>46.75757575757576</v>
      </c>
      <c r="Q19" s="116">
        <f>+N19/O19</f>
        <v>7.243033052495139</v>
      </c>
      <c r="R19" s="117">
        <v>28887.25</v>
      </c>
      <c r="S19" s="170">
        <f t="shared" si="0"/>
        <v>-0.6131165133406606</v>
      </c>
      <c r="T19" s="112">
        <v>157613.75</v>
      </c>
      <c r="U19" s="113">
        <v>20582</v>
      </c>
      <c r="V19" s="119">
        <f>T19/U19</f>
        <v>7.657844232824798</v>
      </c>
      <c r="W19" s="169">
        <v>1</v>
      </c>
    </row>
    <row r="20" spans="1:23" s="5" customFormat="1" ht="18">
      <c r="A20" s="104">
        <v>16</v>
      </c>
      <c r="B20" s="118" t="s">
        <v>19</v>
      </c>
      <c r="C20" s="157">
        <v>40179</v>
      </c>
      <c r="D20" s="143" t="s">
        <v>44</v>
      </c>
      <c r="E20" s="162">
        <v>370</v>
      </c>
      <c r="F20" s="162">
        <v>20</v>
      </c>
      <c r="G20" s="171">
        <v>7</v>
      </c>
      <c r="H20" s="112">
        <v>1799</v>
      </c>
      <c r="I20" s="113">
        <v>322</v>
      </c>
      <c r="J20" s="112">
        <v>3083</v>
      </c>
      <c r="K20" s="113">
        <v>498</v>
      </c>
      <c r="L20" s="112">
        <v>4502</v>
      </c>
      <c r="M20" s="113">
        <v>652</v>
      </c>
      <c r="N20" s="114">
        <f>+L20+J20+H20</f>
        <v>9384</v>
      </c>
      <c r="O20" s="115">
        <f>+M20+K20+I20</f>
        <v>1472</v>
      </c>
      <c r="P20" s="113">
        <f>+O20/F20</f>
        <v>73.6</v>
      </c>
      <c r="Q20" s="116">
        <f>+N20/O20</f>
        <v>6.375</v>
      </c>
      <c r="R20" s="117">
        <v>308052</v>
      </c>
      <c r="S20" s="170">
        <f t="shared" si="0"/>
        <v>-0.9695376105332866</v>
      </c>
      <c r="T20" s="112">
        <v>20826751</v>
      </c>
      <c r="U20" s="113">
        <v>2317216</v>
      </c>
      <c r="V20" s="119">
        <f>+T20/U20</f>
        <v>8.987833244721251</v>
      </c>
      <c r="W20" s="169">
        <v>1</v>
      </c>
    </row>
    <row r="21" spans="1:23" s="5" customFormat="1" ht="18">
      <c r="A21" s="104">
        <v>17</v>
      </c>
      <c r="B21" s="118" t="s">
        <v>27</v>
      </c>
      <c r="C21" s="157">
        <v>40193</v>
      </c>
      <c r="D21" s="144" t="s">
        <v>7</v>
      </c>
      <c r="E21" s="162">
        <v>86</v>
      </c>
      <c r="F21" s="162">
        <v>12</v>
      </c>
      <c r="G21" s="171">
        <v>5</v>
      </c>
      <c r="H21" s="112">
        <v>925</v>
      </c>
      <c r="I21" s="113">
        <v>172</v>
      </c>
      <c r="J21" s="112">
        <v>2909</v>
      </c>
      <c r="K21" s="113">
        <v>532</v>
      </c>
      <c r="L21" s="112">
        <v>3557</v>
      </c>
      <c r="M21" s="113">
        <v>613</v>
      </c>
      <c r="N21" s="114">
        <f>H21+J21+L21</f>
        <v>7391</v>
      </c>
      <c r="O21" s="115">
        <f>I21+K21+M21</f>
        <v>1317</v>
      </c>
      <c r="P21" s="113">
        <f>IF(N21&lt;&gt;0,O21/F21,"")</f>
        <v>109.75</v>
      </c>
      <c r="Q21" s="116">
        <f>IF(N21&lt;&gt;0,N21/O21,"")</f>
        <v>5.61199696279423</v>
      </c>
      <c r="R21" s="117">
        <v>42900.5</v>
      </c>
      <c r="S21" s="170">
        <f t="shared" si="0"/>
        <v>-0.8277176256686986</v>
      </c>
      <c r="T21" s="112">
        <v>1633918</v>
      </c>
      <c r="U21" s="113">
        <v>176439</v>
      </c>
      <c r="V21" s="119">
        <f>IF(T21&lt;&gt;0,T21/U21,"")</f>
        <v>9.260526300874524</v>
      </c>
      <c r="W21" s="169"/>
    </row>
    <row r="22" spans="1:23" s="5" customFormat="1" ht="18">
      <c r="A22" s="104">
        <v>18</v>
      </c>
      <c r="B22" s="118" t="s">
        <v>72</v>
      </c>
      <c r="C22" s="157">
        <v>39822</v>
      </c>
      <c r="D22" s="144" t="s">
        <v>7</v>
      </c>
      <c r="E22" s="162">
        <v>175</v>
      </c>
      <c r="F22" s="162">
        <v>1</v>
      </c>
      <c r="G22" s="171">
        <v>26</v>
      </c>
      <c r="H22" s="112">
        <v>700</v>
      </c>
      <c r="I22" s="113">
        <v>140</v>
      </c>
      <c r="J22" s="112">
        <v>2500</v>
      </c>
      <c r="K22" s="113">
        <v>500</v>
      </c>
      <c r="L22" s="112">
        <v>2500</v>
      </c>
      <c r="M22" s="113">
        <v>500</v>
      </c>
      <c r="N22" s="114">
        <f>H22+J22+L22</f>
        <v>5700</v>
      </c>
      <c r="O22" s="115">
        <f>I22+K22+M22</f>
        <v>1140</v>
      </c>
      <c r="P22" s="113">
        <f>IF(N22&lt;&gt;0,O22/F22,"")</f>
        <v>1140</v>
      </c>
      <c r="Q22" s="116">
        <f>IF(N22&lt;&gt;0,N22/O22,"")</f>
        <v>5</v>
      </c>
      <c r="R22" s="117"/>
      <c r="S22" s="170">
        <f t="shared" si="0"/>
      </c>
      <c r="T22" s="112">
        <v>3555361</v>
      </c>
      <c r="U22" s="113">
        <v>487989</v>
      </c>
      <c r="V22" s="119">
        <f>IF(T22&lt;&gt;0,T22/U22,"")</f>
        <v>7.285740047419102</v>
      </c>
      <c r="W22" s="169">
        <v>1</v>
      </c>
    </row>
    <row r="23" spans="1:23" s="5" customFormat="1" ht="18">
      <c r="A23" s="104">
        <v>19</v>
      </c>
      <c r="B23" s="118" t="s">
        <v>26</v>
      </c>
      <c r="C23" s="157">
        <v>40193</v>
      </c>
      <c r="D23" s="144" t="s">
        <v>1</v>
      </c>
      <c r="E23" s="162">
        <v>83</v>
      </c>
      <c r="F23" s="162">
        <v>8</v>
      </c>
      <c r="G23" s="171">
        <v>5</v>
      </c>
      <c r="H23" s="112">
        <v>987</v>
      </c>
      <c r="I23" s="113">
        <v>202</v>
      </c>
      <c r="J23" s="112">
        <v>1464</v>
      </c>
      <c r="K23" s="113">
        <v>350</v>
      </c>
      <c r="L23" s="112">
        <v>1752</v>
      </c>
      <c r="M23" s="113">
        <v>352</v>
      </c>
      <c r="N23" s="114">
        <f>+H23+J23+L23</f>
        <v>4203</v>
      </c>
      <c r="O23" s="115">
        <f>+I23+K23+M23</f>
        <v>904</v>
      </c>
      <c r="P23" s="113">
        <f>IF(N23&lt;&gt;0,O23/F23,"")</f>
        <v>113</v>
      </c>
      <c r="Q23" s="116">
        <f>IF(N23&lt;&gt;0,N23/O23,"")</f>
        <v>4.649336283185841</v>
      </c>
      <c r="R23" s="117">
        <v>162014</v>
      </c>
      <c r="S23" s="170">
        <f t="shared" si="0"/>
        <v>-0.9740577974742923</v>
      </c>
      <c r="T23" s="112">
        <v>2782592</v>
      </c>
      <c r="U23" s="113">
        <v>260547</v>
      </c>
      <c r="V23" s="119">
        <f>T23/U23</f>
        <v>10.679808249567257</v>
      </c>
      <c r="W23" s="169"/>
    </row>
    <row r="24" spans="1:23" s="5" customFormat="1" ht="18">
      <c r="A24" s="104">
        <v>20</v>
      </c>
      <c r="B24" s="118" t="s">
        <v>20</v>
      </c>
      <c r="C24" s="157">
        <v>40179</v>
      </c>
      <c r="D24" s="143" t="s">
        <v>2</v>
      </c>
      <c r="E24" s="162">
        <v>42</v>
      </c>
      <c r="F24" s="162">
        <v>2</v>
      </c>
      <c r="G24" s="171">
        <v>7</v>
      </c>
      <c r="H24" s="112">
        <v>757</v>
      </c>
      <c r="I24" s="113">
        <v>86</v>
      </c>
      <c r="J24" s="112">
        <v>1467</v>
      </c>
      <c r="K24" s="113">
        <v>165</v>
      </c>
      <c r="L24" s="112">
        <v>1838</v>
      </c>
      <c r="M24" s="113">
        <v>202</v>
      </c>
      <c r="N24" s="114">
        <f>H24+J24+L24</f>
        <v>4062</v>
      </c>
      <c r="O24" s="115">
        <f>I24+K24+M24</f>
        <v>453</v>
      </c>
      <c r="P24" s="113">
        <f>O24/F24</f>
        <v>226.5</v>
      </c>
      <c r="Q24" s="116">
        <f>+N24/O24</f>
        <v>8.966887417218542</v>
      </c>
      <c r="R24" s="117">
        <v>8129</v>
      </c>
      <c r="S24" s="170">
        <f t="shared" si="0"/>
        <v>-0.50030754090294</v>
      </c>
      <c r="T24" s="112">
        <v>768388</v>
      </c>
      <c r="U24" s="113">
        <v>68879</v>
      </c>
      <c r="V24" s="119">
        <f>T24/U24</f>
        <v>11.155620726201018</v>
      </c>
      <c r="W24" s="169"/>
    </row>
    <row r="25" spans="1:23" s="5" customFormat="1" ht="18">
      <c r="A25" s="104">
        <v>21</v>
      </c>
      <c r="B25" s="118">
        <v>2012</v>
      </c>
      <c r="C25" s="157">
        <v>40130</v>
      </c>
      <c r="D25" s="144" t="s">
        <v>1</v>
      </c>
      <c r="E25" s="162">
        <v>178</v>
      </c>
      <c r="F25" s="162">
        <v>3</v>
      </c>
      <c r="G25" s="171">
        <v>14</v>
      </c>
      <c r="H25" s="112">
        <v>620</v>
      </c>
      <c r="I25" s="113">
        <v>165</v>
      </c>
      <c r="J25" s="112">
        <v>879</v>
      </c>
      <c r="K25" s="113">
        <v>239</v>
      </c>
      <c r="L25" s="112">
        <v>1160</v>
      </c>
      <c r="M25" s="113">
        <v>309</v>
      </c>
      <c r="N25" s="114">
        <f>+H25+J25+L25</f>
        <v>2659</v>
      </c>
      <c r="O25" s="115">
        <f>+I25+K25+M25</f>
        <v>713</v>
      </c>
      <c r="P25" s="113">
        <f>IF(N25&lt;&gt;0,O25/F25,"")</f>
        <v>237.66666666666666</v>
      </c>
      <c r="Q25" s="116">
        <f>IF(N25&lt;&gt;0,N25/O25,"")</f>
        <v>3.7293127629733522</v>
      </c>
      <c r="R25" s="117">
        <v>1138</v>
      </c>
      <c r="S25" s="170">
        <f t="shared" si="0"/>
        <v>1.336555360281195</v>
      </c>
      <c r="T25" s="112">
        <v>13237912</v>
      </c>
      <c r="U25" s="113">
        <v>1490991</v>
      </c>
      <c r="V25" s="119">
        <f>T25/U25</f>
        <v>8.87859953547674</v>
      </c>
      <c r="W25" s="169"/>
    </row>
    <row r="26" spans="1:23" s="5" customFormat="1" ht="18">
      <c r="A26" s="104">
        <v>22</v>
      </c>
      <c r="B26" s="118" t="s">
        <v>25</v>
      </c>
      <c r="C26" s="157">
        <v>40186</v>
      </c>
      <c r="D26" s="143" t="s">
        <v>2</v>
      </c>
      <c r="E26" s="162">
        <v>4</v>
      </c>
      <c r="F26" s="162">
        <v>4</v>
      </c>
      <c r="G26" s="171">
        <v>6</v>
      </c>
      <c r="H26" s="112">
        <v>510</v>
      </c>
      <c r="I26" s="113">
        <v>116</v>
      </c>
      <c r="J26" s="112">
        <v>726</v>
      </c>
      <c r="K26" s="113">
        <v>152</v>
      </c>
      <c r="L26" s="112">
        <v>1065</v>
      </c>
      <c r="M26" s="113">
        <v>207</v>
      </c>
      <c r="N26" s="114">
        <f>H26+J26+L26</f>
        <v>2301</v>
      </c>
      <c r="O26" s="115">
        <f>I26+K26+M26</f>
        <v>475</v>
      </c>
      <c r="P26" s="113">
        <f>O26/F26</f>
        <v>118.75</v>
      </c>
      <c r="Q26" s="116">
        <f>+N26/O26</f>
        <v>4.8442105263157895</v>
      </c>
      <c r="R26" s="117">
        <v>1872</v>
      </c>
      <c r="S26" s="170">
        <f t="shared" si="0"/>
        <v>0.22916666666666666</v>
      </c>
      <c r="T26" s="112">
        <v>34395.25</v>
      </c>
      <c r="U26" s="113">
        <v>3946</v>
      </c>
      <c r="V26" s="119">
        <f>T26/U26</f>
        <v>8.716485048150025</v>
      </c>
      <c r="W26" s="169"/>
    </row>
    <row r="27" spans="1:23" s="5" customFormat="1" ht="18">
      <c r="A27" s="104">
        <v>23</v>
      </c>
      <c r="B27" s="118" t="s">
        <v>3</v>
      </c>
      <c r="C27" s="157">
        <v>40102</v>
      </c>
      <c r="D27" s="143" t="s">
        <v>44</v>
      </c>
      <c r="E27" s="162">
        <v>99</v>
      </c>
      <c r="F27" s="162">
        <v>2</v>
      </c>
      <c r="G27" s="171">
        <v>18</v>
      </c>
      <c r="H27" s="112">
        <v>727</v>
      </c>
      <c r="I27" s="113">
        <v>200</v>
      </c>
      <c r="J27" s="112">
        <v>727</v>
      </c>
      <c r="K27" s="113">
        <v>200</v>
      </c>
      <c r="L27" s="112">
        <v>727</v>
      </c>
      <c r="M27" s="113">
        <v>200</v>
      </c>
      <c r="N27" s="114">
        <f>+L27+J27+H27</f>
        <v>2181</v>
      </c>
      <c r="O27" s="115">
        <f>+M27+K27+I27</f>
        <v>600</v>
      </c>
      <c r="P27" s="113">
        <f>+O27/F27</f>
        <v>300</v>
      </c>
      <c r="Q27" s="116">
        <f>+N27/O27</f>
        <v>3.635</v>
      </c>
      <c r="R27" s="117">
        <v>2022</v>
      </c>
      <c r="S27" s="170">
        <f t="shared" si="0"/>
        <v>0.07863501483679525</v>
      </c>
      <c r="T27" s="112">
        <v>2593574</v>
      </c>
      <c r="U27" s="113">
        <v>275990</v>
      </c>
      <c r="V27" s="119">
        <f>+T27/U27</f>
        <v>9.397347729990218</v>
      </c>
      <c r="W27" s="169"/>
    </row>
    <row r="28" spans="1:23" s="5" customFormat="1" ht="18">
      <c r="A28" s="104">
        <v>24</v>
      </c>
      <c r="B28" s="118" t="s">
        <v>73</v>
      </c>
      <c r="C28" s="157">
        <v>40221</v>
      </c>
      <c r="D28" s="143" t="s">
        <v>2</v>
      </c>
      <c r="E28" s="162">
        <v>2</v>
      </c>
      <c r="F28" s="162">
        <v>2</v>
      </c>
      <c r="G28" s="180">
        <v>1</v>
      </c>
      <c r="H28" s="112">
        <v>375</v>
      </c>
      <c r="I28" s="113">
        <v>32</v>
      </c>
      <c r="J28" s="112">
        <v>621</v>
      </c>
      <c r="K28" s="113">
        <v>55</v>
      </c>
      <c r="L28" s="112">
        <v>730</v>
      </c>
      <c r="M28" s="113">
        <v>75</v>
      </c>
      <c r="N28" s="114">
        <f>H28+J28+L28</f>
        <v>1726</v>
      </c>
      <c r="O28" s="115">
        <f>I28+K28+M28</f>
        <v>162</v>
      </c>
      <c r="P28" s="113">
        <f>O28/F28</f>
        <v>81</v>
      </c>
      <c r="Q28" s="116">
        <f>+N28/O28</f>
        <v>10.654320987654321</v>
      </c>
      <c r="R28" s="117"/>
      <c r="S28" s="170">
        <f t="shared" si="0"/>
      </c>
      <c r="T28" s="112">
        <v>1726</v>
      </c>
      <c r="U28" s="113">
        <v>162</v>
      </c>
      <c r="V28" s="119">
        <f>T28/U28</f>
        <v>10.654320987654321</v>
      </c>
      <c r="W28" s="169"/>
    </row>
    <row r="29" spans="1:23" s="5" customFormat="1" ht="18">
      <c r="A29" s="104">
        <v>25</v>
      </c>
      <c r="B29" s="118" t="s">
        <v>30</v>
      </c>
      <c r="C29" s="157">
        <v>40193</v>
      </c>
      <c r="D29" s="143" t="s">
        <v>2</v>
      </c>
      <c r="E29" s="162">
        <v>55</v>
      </c>
      <c r="F29" s="162">
        <v>9</v>
      </c>
      <c r="G29" s="171">
        <v>5</v>
      </c>
      <c r="H29" s="112">
        <v>79</v>
      </c>
      <c r="I29" s="113">
        <v>12</v>
      </c>
      <c r="J29" s="112">
        <v>789</v>
      </c>
      <c r="K29" s="113">
        <v>94</v>
      </c>
      <c r="L29" s="112">
        <v>760</v>
      </c>
      <c r="M29" s="113">
        <v>80</v>
      </c>
      <c r="N29" s="114">
        <f>H29+J29+L29</f>
        <v>1628</v>
      </c>
      <c r="O29" s="115">
        <f>I29+K29+M29</f>
        <v>186</v>
      </c>
      <c r="P29" s="113">
        <f>O29/F29</f>
        <v>20.666666666666668</v>
      </c>
      <c r="Q29" s="116">
        <f>+N29/O29</f>
        <v>8.75268817204301</v>
      </c>
      <c r="R29" s="117">
        <v>23142</v>
      </c>
      <c r="S29" s="170">
        <f t="shared" si="0"/>
        <v>-0.9296517154956356</v>
      </c>
      <c r="T29" s="112">
        <v>477611</v>
      </c>
      <c r="U29" s="113">
        <v>52444</v>
      </c>
      <c r="V29" s="119">
        <f>T29/U29</f>
        <v>9.107066585310045</v>
      </c>
      <c r="W29" s="169"/>
    </row>
    <row r="30" spans="1:23" s="5" customFormat="1" ht="18">
      <c r="A30" s="104">
        <v>26</v>
      </c>
      <c r="B30" s="118" t="s">
        <v>42</v>
      </c>
      <c r="C30" s="157">
        <v>40186</v>
      </c>
      <c r="D30" s="143" t="s">
        <v>24</v>
      </c>
      <c r="E30" s="162">
        <v>19</v>
      </c>
      <c r="F30" s="162">
        <v>2</v>
      </c>
      <c r="G30" s="171">
        <v>6</v>
      </c>
      <c r="H30" s="112">
        <v>413</v>
      </c>
      <c r="I30" s="113">
        <v>82</v>
      </c>
      <c r="J30" s="112">
        <v>415</v>
      </c>
      <c r="K30" s="113">
        <v>83</v>
      </c>
      <c r="L30" s="112">
        <v>396</v>
      </c>
      <c r="M30" s="113">
        <v>79</v>
      </c>
      <c r="N30" s="114">
        <f>SUM(H30+J30+L30)</f>
        <v>1224</v>
      </c>
      <c r="O30" s="115">
        <f>SUM(I30+K30+M30)</f>
        <v>244</v>
      </c>
      <c r="P30" s="113">
        <f>O30/F30</f>
        <v>122</v>
      </c>
      <c r="Q30" s="116">
        <f>N30/O30</f>
        <v>5.016393442622951</v>
      </c>
      <c r="R30" s="117">
        <v>1655</v>
      </c>
      <c r="S30" s="170">
        <f t="shared" si="0"/>
        <v>-0.26042296072507554</v>
      </c>
      <c r="T30" s="112">
        <v>216560</v>
      </c>
      <c r="U30" s="113">
        <v>18039</v>
      </c>
      <c r="V30" s="119">
        <f>T30/U30</f>
        <v>12.00510006097899</v>
      </c>
      <c r="W30" s="169"/>
    </row>
    <row r="31" spans="1:23" s="5" customFormat="1" ht="18">
      <c r="A31" s="104">
        <v>27</v>
      </c>
      <c r="B31" s="118" t="s">
        <v>17</v>
      </c>
      <c r="C31" s="157">
        <v>40123</v>
      </c>
      <c r="D31" s="144" t="s">
        <v>7</v>
      </c>
      <c r="E31" s="162">
        <v>40</v>
      </c>
      <c r="F31" s="162">
        <v>2</v>
      </c>
      <c r="G31" s="171">
        <v>14</v>
      </c>
      <c r="H31" s="112">
        <v>161</v>
      </c>
      <c r="I31" s="113">
        <v>25</v>
      </c>
      <c r="J31" s="112">
        <v>297</v>
      </c>
      <c r="K31" s="113">
        <v>46</v>
      </c>
      <c r="L31" s="112">
        <v>622</v>
      </c>
      <c r="M31" s="113">
        <v>94</v>
      </c>
      <c r="N31" s="114">
        <f>H31+J31+L31</f>
        <v>1080</v>
      </c>
      <c r="O31" s="115">
        <f>I31+K31+M31</f>
        <v>165</v>
      </c>
      <c r="P31" s="113">
        <f>IF(N31&lt;&gt;0,O31/F31,"")</f>
        <v>82.5</v>
      </c>
      <c r="Q31" s="116">
        <f>IF(N31&lt;&gt;0,N31/O31,"")</f>
        <v>6.545454545454546</v>
      </c>
      <c r="R31" s="117">
        <v>610</v>
      </c>
      <c r="S31" s="170">
        <f t="shared" si="0"/>
        <v>0.7704918032786885</v>
      </c>
      <c r="T31" s="112">
        <v>267828.25</v>
      </c>
      <c r="U31" s="113">
        <v>27620</v>
      </c>
      <c r="V31" s="119">
        <f>IF(T31&lt;&gt;0,T31/U31,"")</f>
        <v>9.696895365677046</v>
      </c>
      <c r="W31" s="169">
        <v>1</v>
      </c>
    </row>
    <row r="32" spans="1:23" s="5" customFormat="1" ht="18">
      <c r="A32" s="104">
        <v>28</v>
      </c>
      <c r="B32" s="118" t="s">
        <v>32</v>
      </c>
      <c r="C32" s="157">
        <v>40137</v>
      </c>
      <c r="D32" s="143" t="s">
        <v>33</v>
      </c>
      <c r="E32" s="162">
        <v>149</v>
      </c>
      <c r="F32" s="162">
        <v>1</v>
      </c>
      <c r="G32" s="171">
        <v>13</v>
      </c>
      <c r="H32" s="112">
        <v>225</v>
      </c>
      <c r="I32" s="113">
        <v>45</v>
      </c>
      <c r="J32" s="112">
        <v>330</v>
      </c>
      <c r="K32" s="113">
        <v>66</v>
      </c>
      <c r="L32" s="112">
        <v>438</v>
      </c>
      <c r="M32" s="113">
        <v>88</v>
      </c>
      <c r="N32" s="114">
        <f>L32+J32+H32</f>
        <v>993</v>
      </c>
      <c r="O32" s="115">
        <f>I32+K32+M32</f>
        <v>199</v>
      </c>
      <c r="P32" s="113">
        <f>O32/F32</f>
        <v>199</v>
      </c>
      <c r="Q32" s="116">
        <f>N32/O32</f>
        <v>4.989949748743719</v>
      </c>
      <c r="R32" s="117">
        <v>750</v>
      </c>
      <c r="S32" s="170">
        <f t="shared" si="0"/>
        <v>0.324</v>
      </c>
      <c r="T32" s="112">
        <v>3133770.5</v>
      </c>
      <c r="U32" s="113">
        <v>367382</v>
      </c>
      <c r="V32" s="119">
        <f>T32/U32</f>
        <v>8.530005552803349</v>
      </c>
      <c r="W32" s="169">
        <v>1</v>
      </c>
    </row>
    <row r="33" spans="1:23" s="5" customFormat="1" ht="18">
      <c r="A33" s="104">
        <v>29</v>
      </c>
      <c r="B33" s="118" t="s">
        <v>28</v>
      </c>
      <c r="C33" s="157">
        <v>40193</v>
      </c>
      <c r="D33" s="143" t="s">
        <v>44</v>
      </c>
      <c r="E33" s="162">
        <v>40</v>
      </c>
      <c r="F33" s="162">
        <v>3</v>
      </c>
      <c r="G33" s="171">
        <v>5</v>
      </c>
      <c r="H33" s="112">
        <v>165</v>
      </c>
      <c r="I33" s="113">
        <v>21</v>
      </c>
      <c r="J33" s="112">
        <v>125</v>
      </c>
      <c r="K33" s="113">
        <v>16</v>
      </c>
      <c r="L33" s="112">
        <v>257</v>
      </c>
      <c r="M33" s="113">
        <v>34</v>
      </c>
      <c r="N33" s="114">
        <f>+L33+J33+H33</f>
        <v>547</v>
      </c>
      <c r="O33" s="115">
        <f>+M33+K33+I33</f>
        <v>71</v>
      </c>
      <c r="P33" s="113">
        <f>+O33/F33</f>
        <v>23.666666666666668</v>
      </c>
      <c r="Q33" s="116">
        <f>+N33/O33</f>
        <v>7.704225352112676</v>
      </c>
      <c r="R33" s="117">
        <v>5433</v>
      </c>
      <c r="S33" s="170">
        <f t="shared" si="0"/>
        <v>-0.8993189766243328</v>
      </c>
      <c r="T33" s="112">
        <v>612176</v>
      </c>
      <c r="U33" s="113">
        <v>52200</v>
      </c>
      <c r="V33" s="119">
        <f>+T33/U33</f>
        <v>11.727509578544062</v>
      </c>
      <c r="W33" s="169"/>
    </row>
    <row r="34" spans="1:23" s="5" customFormat="1" ht="18">
      <c r="A34" s="104">
        <v>30</v>
      </c>
      <c r="B34" s="118" t="s">
        <v>29</v>
      </c>
      <c r="C34" s="157">
        <v>40193</v>
      </c>
      <c r="D34" s="144" t="s">
        <v>7</v>
      </c>
      <c r="E34" s="162">
        <v>124</v>
      </c>
      <c r="F34" s="162">
        <v>4</v>
      </c>
      <c r="G34" s="171">
        <v>5</v>
      </c>
      <c r="H34" s="112">
        <v>184</v>
      </c>
      <c r="I34" s="113">
        <v>31</v>
      </c>
      <c r="J34" s="112">
        <v>152</v>
      </c>
      <c r="K34" s="113">
        <v>27</v>
      </c>
      <c r="L34" s="112">
        <v>174</v>
      </c>
      <c r="M34" s="113">
        <v>28</v>
      </c>
      <c r="N34" s="114">
        <f>H34+J34+L34</f>
        <v>510</v>
      </c>
      <c r="O34" s="115">
        <f>I34+K34+M34</f>
        <v>86</v>
      </c>
      <c r="P34" s="113">
        <f>IF(N34&lt;&gt;0,O34/F34,"")</f>
        <v>21.5</v>
      </c>
      <c r="Q34" s="116">
        <f>IF(N34&lt;&gt;0,N34/O34,"")</f>
        <v>5.930232558139535</v>
      </c>
      <c r="R34" s="117">
        <v>4618.5</v>
      </c>
      <c r="S34" s="170">
        <f t="shared" si="0"/>
        <v>-0.8895745371873985</v>
      </c>
      <c r="T34" s="112">
        <v>445288.75</v>
      </c>
      <c r="U34" s="113">
        <v>55132</v>
      </c>
      <c r="V34" s="119">
        <f>IF(T34&lt;&gt;0,T34/U34,"")</f>
        <v>8.076774831313937</v>
      </c>
      <c r="W34" s="169">
        <v>1</v>
      </c>
    </row>
    <row r="35" spans="1:23" s="5" customFormat="1" ht="18">
      <c r="A35" s="104">
        <v>31</v>
      </c>
      <c r="B35" s="118" t="s">
        <v>31</v>
      </c>
      <c r="C35" s="157">
        <v>40193</v>
      </c>
      <c r="D35" s="143" t="s">
        <v>2</v>
      </c>
      <c r="E35" s="162">
        <v>17</v>
      </c>
      <c r="F35" s="162">
        <v>4</v>
      </c>
      <c r="G35" s="171">
        <v>3</v>
      </c>
      <c r="H35" s="112">
        <v>95</v>
      </c>
      <c r="I35" s="113">
        <v>19</v>
      </c>
      <c r="J35" s="112">
        <v>114</v>
      </c>
      <c r="K35" s="113">
        <v>19</v>
      </c>
      <c r="L35" s="112">
        <v>290</v>
      </c>
      <c r="M35" s="113">
        <v>52</v>
      </c>
      <c r="N35" s="114">
        <f>H35+J35+L35</f>
        <v>499</v>
      </c>
      <c r="O35" s="115">
        <f>I35+K35+M35</f>
        <v>90</v>
      </c>
      <c r="P35" s="113">
        <f>O35/F35</f>
        <v>22.5</v>
      </c>
      <c r="Q35" s="116">
        <f>+N35/O35</f>
        <v>5.544444444444444</v>
      </c>
      <c r="R35" s="117"/>
      <c r="S35" s="170">
        <f t="shared" si="0"/>
      </c>
      <c r="T35" s="112">
        <v>133199.75</v>
      </c>
      <c r="U35" s="113">
        <v>10945</v>
      </c>
      <c r="V35" s="119">
        <f aca="true" t="shared" si="2" ref="V35:V40">T35/U35</f>
        <v>12.169917770671539</v>
      </c>
      <c r="W35" s="169"/>
    </row>
    <row r="36" spans="1:23" s="5" customFormat="1" ht="18">
      <c r="A36" s="104">
        <v>32</v>
      </c>
      <c r="B36" s="118" t="s">
        <v>23</v>
      </c>
      <c r="C36" s="157">
        <v>40186</v>
      </c>
      <c r="D36" s="144" t="s">
        <v>1</v>
      </c>
      <c r="E36" s="162">
        <v>59</v>
      </c>
      <c r="F36" s="162">
        <v>2</v>
      </c>
      <c r="G36" s="171">
        <v>6</v>
      </c>
      <c r="H36" s="112">
        <v>50</v>
      </c>
      <c r="I36" s="113">
        <v>8</v>
      </c>
      <c r="J36" s="112">
        <v>170</v>
      </c>
      <c r="K36" s="113">
        <v>26</v>
      </c>
      <c r="L36" s="112">
        <v>271</v>
      </c>
      <c r="M36" s="113">
        <v>35</v>
      </c>
      <c r="N36" s="114">
        <f aca="true" t="shared" si="3" ref="N36:O40">+H36+J36+L36</f>
        <v>491</v>
      </c>
      <c r="O36" s="115">
        <f t="shared" si="3"/>
        <v>69</v>
      </c>
      <c r="P36" s="113">
        <f>IF(N36&lt;&gt;0,O36/F36,"")</f>
        <v>34.5</v>
      </c>
      <c r="Q36" s="116">
        <f>IF(N36&lt;&gt;0,N36/O36,"")</f>
        <v>7.115942028985507</v>
      </c>
      <c r="R36" s="117">
        <v>416</v>
      </c>
      <c r="S36" s="170">
        <f t="shared" si="0"/>
        <v>0.18028846153846154</v>
      </c>
      <c r="T36" s="112">
        <v>261253</v>
      </c>
      <c r="U36" s="113">
        <v>25860</v>
      </c>
      <c r="V36" s="119">
        <f t="shared" si="2"/>
        <v>10.102590873936581</v>
      </c>
      <c r="W36" s="169"/>
    </row>
    <row r="37" spans="1:23" s="5" customFormat="1" ht="18">
      <c r="A37" s="104">
        <v>33</v>
      </c>
      <c r="B37" s="118" t="s">
        <v>21</v>
      </c>
      <c r="C37" s="157">
        <v>40179</v>
      </c>
      <c r="D37" s="144" t="s">
        <v>1</v>
      </c>
      <c r="E37" s="162">
        <v>60</v>
      </c>
      <c r="F37" s="162">
        <v>2</v>
      </c>
      <c r="G37" s="171">
        <v>7</v>
      </c>
      <c r="H37" s="112">
        <v>49</v>
      </c>
      <c r="I37" s="113">
        <v>7</v>
      </c>
      <c r="J37" s="112">
        <v>192</v>
      </c>
      <c r="K37" s="113">
        <v>27</v>
      </c>
      <c r="L37" s="112">
        <v>233</v>
      </c>
      <c r="M37" s="113">
        <v>33</v>
      </c>
      <c r="N37" s="114">
        <f t="shared" si="3"/>
        <v>474</v>
      </c>
      <c r="O37" s="115">
        <f t="shared" si="3"/>
        <v>67</v>
      </c>
      <c r="P37" s="113">
        <f>IF(N37&lt;&gt;0,O37/F37,"")</f>
        <v>33.5</v>
      </c>
      <c r="Q37" s="116">
        <f>IF(N37&lt;&gt;0,N37/O37,"")</f>
        <v>7.074626865671642</v>
      </c>
      <c r="R37" s="117">
        <v>1162</v>
      </c>
      <c r="S37" s="170">
        <f t="shared" si="0"/>
        <v>-0.5920826161790017</v>
      </c>
      <c r="T37" s="112">
        <v>469457</v>
      </c>
      <c r="U37" s="113">
        <v>45697</v>
      </c>
      <c r="V37" s="119">
        <f t="shared" si="2"/>
        <v>10.273256450095193</v>
      </c>
      <c r="W37" s="169"/>
    </row>
    <row r="38" spans="1:23" s="5" customFormat="1" ht="18">
      <c r="A38" s="104">
        <v>34</v>
      </c>
      <c r="B38" s="118" t="s">
        <v>11</v>
      </c>
      <c r="C38" s="157">
        <v>40158</v>
      </c>
      <c r="D38" s="144" t="s">
        <v>1</v>
      </c>
      <c r="E38" s="162">
        <v>141</v>
      </c>
      <c r="F38" s="162">
        <v>1</v>
      </c>
      <c r="G38" s="171">
        <v>10</v>
      </c>
      <c r="H38" s="112">
        <v>161</v>
      </c>
      <c r="I38" s="113">
        <v>37</v>
      </c>
      <c r="J38" s="112">
        <v>172</v>
      </c>
      <c r="K38" s="113">
        <v>40</v>
      </c>
      <c r="L38" s="112">
        <v>129</v>
      </c>
      <c r="M38" s="113">
        <v>30</v>
      </c>
      <c r="N38" s="114">
        <f t="shared" si="3"/>
        <v>462</v>
      </c>
      <c r="O38" s="115">
        <f t="shared" si="3"/>
        <v>107</v>
      </c>
      <c r="P38" s="113">
        <f>IF(N38&lt;&gt;0,O38/F38,"")</f>
        <v>107</v>
      </c>
      <c r="Q38" s="116">
        <f>IF(N38&lt;&gt;0,N38/O38,"")</f>
        <v>4.317757009345795</v>
      </c>
      <c r="R38" s="117">
        <v>496</v>
      </c>
      <c r="S38" s="170">
        <f t="shared" si="0"/>
        <v>-0.06854838709677419</v>
      </c>
      <c r="T38" s="112">
        <v>1701758</v>
      </c>
      <c r="U38" s="113">
        <v>200301</v>
      </c>
      <c r="V38" s="119">
        <f t="shared" si="2"/>
        <v>8.496003514710361</v>
      </c>
      <c r="W38" s="169"/>
    </row>
    <row r="39" spans="1:23" s="5" customFormat="1" ht="18">
      <c r="A39" s="104">
        <v>35</v>
      </c>
      <c r="B39" s="118" t="s">
        <v>16</v>
      </c>
      <c r="C39" s="157">
        <v>40137</v>
      </c>
      <c r="D39" s="144" t="s">
        <v>1</v>
      </c>
      <c r="E39" s="162">
        <v>20</v>
      </c>
      <c r="F39" s="162">
        <v>1</v>
      </c>
      <c r="G39" s="171">
        <v>13</v>
      </c>
      <c r="H39" s="112">
        <v>56</v>
      </c>
      <c r="I39" s="113">
        <v>8</v>
      </c>
      <c r="J39" s="112">
        <v>189</v>
      </c>
      <c r="K39" s="113">
        <v>27</v>
      </c>
      <c r="L39" s="112">
        <v>154</v>
      </c>
      <c r="M39" s="113">
        <v>22</v>
      </c>
      <c r="N39" s="114">
        <f t="shared" si="3"/>
        <v>399</v>
      </c>
      <c r="O39" s="115">
        <f t="shared" si="3"/>
        <v>57</v>
      </c>
      <c r="P39" s="113">
        <f>IF(N39&lt;&gt;0,O39/F39,"")</f>
        <v>57</v>
      </c>
      <c r="Q39" s="116">
        <f>IF(N39&lt;&gt;0,N39/O39,"")</f>
        <v>7</v>
      </c>
      <c r="R39" s="117">
        <v>287</v>
      </c>
      <c r="S39" s="170">
        <f t="shared" si="0"/>
        <v>0.3902439024390244</v>
      </c>
      <c r="T39" s="112">
        <v>1033219</v>
      </c>
      <c r="U39" s="113">
        <v>85578</v>
      </c>
      <c r="V39" s="119">
        <f t="shared" si="2"/>
        <v>12.073418401925728</v>
      </c>
      <c r="W39" s="169"/>
    </row>
    <row r="40" spans="1:23" s="5" customFormat="1" ht="18">
      <c r="A40" s="104">
        <v>36</v>
      </c>
      <c r="B40" s="118" t="s">
        <v>36</v>
      </c>
      <c r="C40" s="157">
        <v>40200</v>
      </c>
      <c r="D40" s="144" t="s">
        <v>1</v>
      </c>
      <c r="E40" s="162">
        <v>50</v>
      </c>
      <c r="F40" s="162">
        <v>2</v>
      </c>
      <c r="G40" s="171">
        <v>4</v>
      </c>
      <c r="H40" s="112">
        <v>57</v>
      </c>
      <c r="I40" s="113">
        <v>8</v>
      </c>
      <c r="J40" s="112">
        <v>135</v>
      </c>
      <c r="K40" s="113">
        <v>18</v>
      </c>
      <c r="L40" s="112">
        <v>203</v>
      </c>
      <c r="M40" s="113">
        <v>29</v>
      </c>
      <c r="N40" s="114">
        <f t="shared" si="3"/>
        <v>395</v>
      </c>
      <c r="O40" s="115">
        <f t="shared" si="3"/>
        <v>55</v>
      </c>
      <c r="P40" s="113">
        <f>IF(N40&lt;&gt;0,O40/F40,"")</f>
        <v>27.5</v>
      </c>
      <c r="Q40" s="116">
        <f>IF(N40&lt;&gt;0,N40/O40,"")</f>
        <v>7.181818181818182</v>
      </c>
      <c r="R40" s="117">
        <v>20123</v>
      </c>
      <c r="S40" s="170">
        <f t="shared" si="0"/>
        <v>-0.9803707200715599</v>
      </c>
      <c r="T40" s="112">
        <v>466116</v>
      </c>
      <c r="U40" s="113">
        <v>41457</v>
      </c>
      <c r="V40" s="119">
        <f t="shared" si="2"/>
        <v>11.243360590491353</v>
      </c>
      <c r="W40" s="169"/>
    </row>
    <row r="41" spans="1:23" s="5" customFormat="1" ht="18">
      <c r="A41" s="104">
        <v>37</v>
      </c>
      <c r="B41" s="118" t="s">
        <v>4</v>
      </c>
      <c r="C41" s="157">
        <v>40144</v>
      </c>
      <c r="D41" s="143" t="s">
        <v>44</v>
      </c>
      <c r="E41" s="162">
        <v>128</v>
      </c>
      <c r="F41" s="162">
        <v>1</v>
      </c>
      <c r="G41" s="171">
        <v>12</v>
      </c>
      <c r="H41" s="112">
        <v>100</v>
      </c>
      <c r="I41" s="113">
        <v>25</v>
      </c>
      <c r="J41" s="112">
        <v>78</v>
      </c>
      <c r="K41" s="113">
        <v>18</v>
      </c>
      <c r="L41" s="112">
        <v>158</v>
      </c>
      <c r="M41" s="113">
        <v>34</v>
      </c>
      <c r="N41" s="114">
        <f>+L41+J41+H41</f>
        <v>336</v>
      </c>
      <c r="O41" s="115">
        <f>+M41+K41+I41</f>
        <v>77</v>
      </c>
      <c r="P41" s="113">
        <f>+O41/F41</f>
        <v>77</v>
      </c>
      <c r="Q41" s="116">
        <f>+N41/O41</f>
        <v>4.363636363636363</v>
      </c>
      <c r="R41" s="117">
        <v>6249</v>
      </c>
      <c r="S41" s="170">
        <f t="shared" si="0"/>
        <v>-0.9462313970235238</v>
      </c>
      <c r="T41" s="112">
        <v>2615529</v>
      </c>
      <c r="U41" s="113">
        <v>3166724</v>
      </c>
      <c r="V41" s="119">
        <f>+T41/U41</f>
        <v>0.8259415724262676</v>
      </c>
      <c r="W41" s="169">
        <v>1</v>
      </c>
    </row>
    <row r="42" spans="1:23" s="5" customFormat="1" ht="18">
      <c r="A42" s="104">
        <v>38</v>
      </c>
      <c r="B42" s="161" t="s">
        <v>60</v>
      </c>
      <c r="C42" s="157">
        <v>40158</v>
      </c>
      <c r="D42" s="145" t="s">
        <v>10</v>
      </c>
      <c r="E42" s="162">
        <v>148</v>
      </c>
      <c r="F42" s="162">
        <v>1</v>
      </c>
      <c r="G42" s="171">
        <v>10</v>
      </c>
      <c r="H42" s="112">
        <v>48</v>
      </c>
      <c r="I42" s="113">
        <v>8</v>
      </c>
      <c r="J42" s="112">
        <v>85</v>
      </c>
      <c r="K42" s="113">
        <v>14</v>
      </c>
      <c r="L42" s="112">
        <v>190</v>
      </c>
      <c r="M42" s="113">
        <v>31</v>
      </c>
      <c r="N42" s="114">
        <f>+H42+J42+L42</f>
        <v>323</v>
      </c>
      <c r="O42" s="115">
        <f>+I42+K42+M42</f>
        <v>53</v>
      </c>
      <c r="P42" s="113">
        <f>+O42/F42</f>
        <v>53</v>
      </c>
      <c r="Q42" s="116">
        <f>+N42/O42</f>
        <v>6.09433962264151</v>
      </c>
      <c r="R42" s="117">
        <v>524</v>
      </c>
      <c r="S42" s="170">
        <f t="shared" si="0"/>
        <v>-0.383587786259542</v>
      </c>
      <c r="T42" s="112">
        <v>2864048</v>
      </c>
      <c r="U42" s="113">
        <v>341078</v>
      </c>
      <c r="V42" s="119">
        <f>+T42/U42</f>
        <v>8.39704700977489</v>
      </c>
      <c r="W42" s="169">
        <v>1</v>
      </c>
    </row>
    <row r="43" spans="1:23" s="5" customFormat="1" ht="18">
      <c r="A43" s="104">
        <v>39</v>
      </c>
      <c r="B43" s="118" t="s">
        <v>6</v>
      </c>
      <c r="C43" s="157">
        <v>40067</v>
      </c>
      <c r="D43" s="144" t="s">
        <v>7</v>
      </c>
      <c r="E43" s="162">
        <v>105</v>
      </c>
      <c r="F43" s="162">
        <v>3</v>
      </c>
      <c r="G43" s="171">
        <v>23</v>
      </c>
      <c r="H43" s="112">
        <v>38</v>
      </c>
      <c r="I43" s="113">
        <v>5</v>
      </c>
      <c r="J43" s="112">
        <v>144</v>
      </c>
      <c r="K43" s="113">
        <v>20</v>
      </c>
      <c r="L43" s="112">
        <v>138</v>
      </c>
      <c r="M43" s="113">
        <v>18</v>
      </c>
      <c r="N43" s="114">
        <f aca="true" t="shared" si="4" ref="N43:O45">H43+J43+L43</f>
        <v>320</v>
      </c>
      <c r="O43" s="115">
        <f t="shared" si="4"/>
        <v>43</v>
      </c>
      <c r="P43" s="113">
        <f>IF(N43&lt;&gt;0,O43/F43,"")</f>
        <v>14.333333333333334</v>
      </c>
      <c r="Q43" s="116">
        <f>IF(N43&lt;&gt;0,N43/O43,"")</f>
        <v>7.441860465116279</v>
      </c>
      <c r="R43" s="117">
        <v>1319</v>
      </c>
      <c r="S43" s="170">
        <f t="shared" si="0"/>
        <v>-0.7573919636087946</v>
      </c>
      <c r="T43" s="112">
        <v>628512.5</v>
      </c>
      <c r="U43" s="113">
        <v>75304</v>
      </c>
      <c r="V43" s="119">
        <f>IF(T43&lt;&gt;0,T43/U43,"")</f>
        <v>8.34633618400085</v>
      </c>
      <c r="W43" s="169"/>
    </row>
    <row r="44" spans="1:23" s="5" customFormat="1" ht="18">
      <c r="A44" s="104">
        <v>40</v>
      </c>
      <c r="B44" s="118" t="s">
        <v>18</v>
      </c>
      <c r="C44" s="157">
        <v>40123</v>
      </c>
      <c r="D44" s="144" t="s">
        <v>7</v>
      </c>
      <c r="E44" s="162">
        <v>58</v>
      </c>
      <c r="F44" s="162">
        <v>1</v>
      </c>
      <c r="G44" s="171">
        <v>14</v>
      </c>
      <c r="H44" s="112">
        <v>61</v>
      </c>
      <c r="I44" s="113">
        <v>10</v>
      </c>
      <c r="J44" s="112">
        <v>104</v>
      </c>
      <c r="K44" s="113">
        <v>17</v>
      </c>
      <c r="L44" s="112">
        <v>130</v>
      </c>
      <c r="M44" s="113">
        <v>21</v>
      </c>
      <c r="N44" s="114">
        <f t="shared" si="4"/>
        <v>295</v>
      </c>
      <c r="O44" s="115">
        <f t="shared" si="4"/>
        <v>48</v>
      </c>
      <c r="P44" s="113">
        <f>IF(N44&lt;&gt;0,O44/F44,"")</f>
        <v>48</v>
      </c>
      <c r="Q44" s="116">
        <f>IF(N44&lt;&gt;0,N44/O44,"")</f>
        <v>6.145833333333333</v>
      </c>
      <c r="R44" s="117">
        <v>648</v>
      </c>
      <c r="S44" s="170">
        <f t="shared" si="0"/>
        <v>-0.5447530864197531</v>
      </c>
      <c r="T44" s="112">
        <v>476209.75</v>
      </c>
      <c r="U44" s="113">
        <v>45979</v>
      </c>
      <c r="V44" s="119">
        <f>IF(T44&lt;&gt;0,T44/U44,"")</f>
        <v>10.357114117314426</v>
      </c>
      <c r="W44" s="169"/>
    </row>
    <row r="45" spans="1:23" s="5" customFormat="1" ht="18">
      <c r="A45" s="104">
        <v>41</v>
      </c>
      <c r="B45" s="118" t="s">
        <v>74</v>
      </c>
      <c r="C45" s="157">
        <v>40074</v>
      </c>
      <c r="D45" s="144" t="s">
        <v>7</v>
      </c>
      <c r="E45" s="162">
        <v>65</v>
      </c>
      <c r="F45" s="162">
        <v>2</v>
      </c>
      <c r="G45" s="171">
        <v>11</v>
      </c>
      <c r="H45" s="112">
        <v>38</v>
      </c>
      <c r="I45" s="113">
        <v>5</v>
      </c>
      <c r="J45" s="112">
        <v>100</v>
      </c>
      <c r="K45" s="113">
        <v>14</v>
      </c>
      <c r="L45" s="112">
        <v>113</v>
      </c>
      <c r="M45" s="113">
        <v>16</v>
      </c>
      <c r="N45" s="114">
        <f t="shared" si="4"/>
        <v>251</v>
      </c>
      <c r="O45" s="115">
        <f t="shared" si="4"/>
        <v>35</v>
      </c>
      <c r="P45" s="113">
        <f>IF(N45&lt;&gt;0,O45/F45,"")</f>
        <v>17.5</v>
      </c>
      <c r="Q45" s="116">
        <f>IF(N45&lt;&gt;0,N45/O45,"")</f>
        <v>7.171428571428572</v>
      </c>
      <c r="R45" s="117"/>
      <c r="S45" s="170">
        <f t="shared" si="0"/>
      </c>
      <c r="T45" s="112">
        <v>559224</v>
      </c>
      <c r="U45" s="113">
        <v>62336</v>
      </c>
      <c r="V45" s="119">
        <f>IF(T45&lt;&gt;0,T45/U45,"")</f>
        <v>8.971124229979466</v>
      </c>
      <c r="W45" s="169"/>
    </row>
    <row r="46" spans="1:23" s="5" customFormat="1" ht="18">
      <c r="A46" s="104">
        <v>42</v>
      </c>
      <c r="B46" s="118" t="s">
        <v>9</v>
      </c>
      <c r="C46" s="157">
        <v>40151</v>
      </c>
      <c r="D46" s="163" t="s">
        <v>8</v>
      </c>
      <c r="E46" s="162">
        <v>128</v>
      </c>
      <c r="F46" s="162">
        <v>2</v>
      </c>
      <c r="G46" s="171">
        <v>11</v>
      </c>
      <c r="H46" s="112">
        <v>20</v>
      </c>
      <c r="I46" s="113">
        <v>4</v>
      </c>
      <c r="J46" s="112">
        <v>98</v>
      </c>
      <c r="K46" s="113">
        <v>16</v>
      </c>
      <c r="L46" s="112">
        <v>30</v>
      </c>
      <c r="M46" s="113">
        <v>5</v>
      </c>
      <c r="N46" s="114">
        <f>+H46+J46+L46</f>
        <v>148</v>
      </c>
      <c r="O46" s="115">
        <f>+I46+K46+M46</f>
        <v>25</v>
      </c>
      <c r="P46" s="113">
        <f>IF(N46&lt;&gt;0,O46/F46,"")</f>
        <v>12.5</v>
      </c>
      <c r="Q46" s="116">
        <f>IF(N46&lt;&gt;0,N46/O46,"")</f>
        <v>5.92</v>
      </c>
      <c r="R46" s="117">
        <v>3407</v>
      </c>
      <c r="S46" s="170">
        <f t="shared" si="0"/>
        <v>-0.9565600234810684</v>
      </c>
      <c r="T46" s="112">
        <v>1635680.5</v>
      </c>
      <c r="U46" s="113">
        <v>191643</v>
      </c>
      <c r="V46" s="119">
        <f>T46/U46</f>
        <v>8.535039109176958</v>
      </c>
      <c r="W46" s="169">
        <v>1</v>
      </c>
    </row>
    <row r="47" spans="1:23" s="5" customFormat="1" ht="18">
      <c r="A47" s="104">
        <v>43</v>
      </c>
      <c r="B47" s="118" t="s">
        <v>14</v>
      </c>
      <c r="C47" s="157">
        <v>40172</v>
      </c>
      <c r="D47" s="143" t="s">
        <v>15</v>
      </c>
      <c r="E47" s="162">
        <v>196</v>
      </c>
      <c r="F47" s="162">
        <v>2</v>
      </c>
      <c r="G47" s="171">
        <v>8</v>
      </c>
      <c r="H47" s="112">
        <v>24</v>
      </c>
      <c r="I47" s="113">
        <v>4</v>
      </c>
      <c r="J47" s="112">
        <v>60</v>
      </c>
      <c r="K47" s="113">
        <v>10</v>
      </c>
      <c r="L47" s="112">
        <v>16</v>
      </c>
      <c r="M47" s="113">
        <v>2</v>
      </c>
      <c r="N47" s="114">
        <f>SUM(H47+J47+L47)</f>
        <v>100</v>
      </c>
      <c r="O47" s="115">
        <f>SUM(I47+K47+M47)</f>
        <v>16</v>
      </c>
      <c r="P47" s="113">
        <f>O47/F47</f>
        <v>8</v>
      </c>
      <c r="Q47" s="116">
        <f>N47/O47</f>
        <v>6.25</v>
      </c>
      <c r="R47" s="117">
        <v>7270</v>
      </c>
      <c r="S47" s="170">
        <f t="shared" si="0"/>
        <v>-0.9862448418156808</v>
      </c>
      <c r="T47" s="112">
        <v>1970053.75</v>
      </c>
      <c r="U47" s="113">
        <v>261817</v>
      </c>
      <c r="V47" s="119">
        <f>T47/U47</f>
        <v>7.524544815653682</v>
      </c>
      <c r="W47" s="169">
        <v>1</v>
      </c>
    </row>
    <row r="48" spans="1:23" s="5" customFormat="1" ht="18">
      <c r="A48" s="104">
        <v>44</v>
      </c>
      <c r="B48" s="118" t="s">
        <v>41</v>
      </c>
      <c r="C48" s="157">
        <v>40165</v>
      </c>
      <c r="D48" s="144" t="s">
        <v>1</v>
      </c>
      <c r="E48" s="162">
        <v>36</v>
      </c>
      <c r="F48" s="162">
        <v>1</v>
      </c>
      <c r="G48" s="171">
        <v>8</v>
      </c>
      <c r="H48" s="112">
        <v>69</v>
      </c>
      <c r="I48" s="113">
        <v>13</v>
      </c>
      <c r="J48" s="112">
        <v>0</v>
      </c>
      <c r="K48" s="113">
        <v>0</v>
      </c>
      <c r="L48" s="112">
        <v>24</v>
      </c>
      <c r="M48" s="113">
        <v>4</v>
      </c>
      <c r="N48" s="114">
        <f>+H48+J48+L48</f>
        <v>93</v>
      </c>
      <c r="O48" s="115">
        <f>+I48+K48+M48</f>
        <v>17</v>
      </c>
      <c r="P48" s="113">
        <f>IF(N48&lt;&gt;0,O48/F48,"")</f>
        <v>17</v>
      </c>
      <c r="Q48" s="116">
        <f>IF(N48&lt;&gt;0,N48/O48,"")</f>
        <v>5.470588235294118</v>
      </c>
      <c r="R48" s="117">
        <v>57</v>
      </c>
      <c r="S48" s="170">
        <f t="shared" si="0"/>
        <v>0.631578947368421</v>
      </c>
      <c r="T48" s="112">
        <v>129416</v>
      </c>
      <c r="U48" s="113">
        <v>14700</v>
      </c>
      <c r="V48" s="119">
        <f>T48/U48</f>
        <v>8.803809523809523</v>
      </c>
      <c r="W48" s="169">
        <v>1</v>
      </c>
    </row>
    <row r="49" spans="1:23" s="5" customFormat="1" ht="18.75" thickBot="1">
      <c r="A49" s="104">
        <v>45</v>
      </c>
      <c r="B49" s="120" t="s">
        <v>5</v>
      </c>
      <c r="C49" s="164">
        <v>40102</v>
      </c>
      <c r="D49" s="165" t="s">
        <v>7</v>
      </c>
      <c r="E49" s="166">
        <v>319</v>
      </c>
      <c r="F49" s="166">
        <v>1</v>
      </c>
      <c r="G49" s="181">
        <v>18</v>
      </c>
      <c r="H49" s="121">
        <v>0</v>
      </c>
      <c r="I49" s="122">
        <v>0</v>
      </c>
      <c r="J49" s="121">
        <v>20</v>
      </c>
      <c r="K49" s="122">
        <v>2</v>
      </c>
      <c r="L49" s="121">
        <v>30</v>
      </c>
      <c r="M49" s="122">
        <v>3</v>
      </c>
      <c r="N49" s="123">
        <f>H49+J49+L49</f>
        <v>50</v>
      </c>
      <c r="O49" s="124">
        <f>I49+K49+M49</f>
        <v>5</v>
      </c>
      <c r="P49" s="122">
        <f>IF(N49&lt;&gt;0,O49/F49,"")</f>
        <v>5</v>
      </c>
      <c r="Q49" s="146">
        <f>IF(N49&lt;&gt;0,N49/O49,"")</f>
        <v>10</v>
      </c>
      <c r="R49" s="125">
        <v>2979.5</v>
      </c>
      <c r="S49" s="172">
        <f t="shared" si="0"/>
        <v>-0.9832186608491358</v>
      </c>
      <c r="T49" s="121">
        <v>19743983.75</v>
      </c>
      <c r="U49" s="122">
        <v>2423360</v>
      </c>
      <c r="V49" s="155">
        <f>IF(T49&lt;&gt;0,T49/U49,"")</f>
        <v>8.147358935527532</v>
      </c>
      <c r="W49" s="169">
        <v>1</v>
      </c>
    </row>
    <row r="50" spans="1:27" s="7" customFormat="1" ht="18" customHeight="1">
      <c r="A50" s="191"/>
      <c r="B50" s="213"/>
      <c r="C50" s="214"/>
      <c r="D50" s="215"/>
      <c r="E50" s="192"/>
      <c r="F50" s="192"/>
      <c r="G50" s="193"/>
      <c r="H50" s="194"/>
      <c r="I50" s="195"/>
      <c r="J50" s="194"/>
      <c r="K50" s="195"/>
      <c r="L50" s="194"/>
      <c r="M50" s="195"/>
      <c r="N50" s="196"/>
      <c r="O50" s="197"/>
      <c r="P50" s="198"/>
      <c r="Q50" s="199"/>
      <c r="R50" s="200"/>
      <c r="S50" s="201"/>
      <c r="T50" s="200"/>
      <c r="U50" s="198"/>
      <c r="V50" s="199"/>
      <c r="W50" s="137"/>
      <c r="AA50" s="7" t="s">
        <v>63</v>
      </c>
    </row>
    <row r="51" spans="1:23" s="9" customFormat="1" ht="18">
      <c r="A51" s="105"/>
      <c r="B51" s="8"/>
      <c r="C51" s="159"/>
      <c r="E51" s="10"/>
      <c r="F51" s="11"/>
      <c r="G51" s="183"/>
      <c r="H51" s="12"/>
      <c r="I51" s="85"/>
      <c r="J51" s="12"/>
      <c r="K51" s="85"/>
      <c r="L51" s="12"/>
      <c r="M51" s="85"/>
      <c r="N51" s="12"/>
      <c r="O51" s="85"/>
      <c r="P51" s="138"/>
      <c r="Q51" s="139"/>
      <c r="R51" s="140"/>
      <c r="S51" s="141"/>
      <c r="T51" s="140"/>
      <c r="U51" s="138"/>
      <c r="V51" s="139"/>
      <c r="W51" s="142"/>
    </row>
    <row r="52" spans="4:22" ht="18.75">
      <c r="D52" s="211"/>
      <c r="E52" s="212"/>
      <c r="F52" s="212"/>
      <c r="R52" s="205" t="s">
        <v>43</v>
      </c>
      <c r="S52" s="205"/>
      <c r="T52" s="205"/>
      <c r="U52" s="205"/>
      <c r="V52" s="205"/>
    </row>
    <row r="53" spans="4:22" ht="18.75">
      <c r="D53" s="15"/>
      <c r="E53" s="16"/>
      <c r="F53" s="16"/>
      <c r="R53" s="205"/>
      <c r="S53" s="205"/>
      <c r="T53" s="205"/>
      <c r="U53" s="205"/>
      <c r="V53" s="205"/>
    </row>
    <row r="54" spans="18:22" ht="18.75">
      <c r="R54" s="205"/>
      <c r="S54" s="205"/>
      <c r="T54" s="205"/>
      <c r="U54" s="205"/>
      <c r="V54" s="205"/>
    </row>
    <row r="55" spans="15:22" ht="18.75">
      <c r="O55" s="202" t="s">
        <v>0</v>
      </c>
      <c r="P55" s="203"/>
      <c r="Q55" s="203"/>
      <c r="R55" s="203"/>
      <c r="S55" s="203"/>
      <c r="T55" s="203"/>
      <c r="U55" s="203"/>
      <c r="V55" s="203"/>
    </row>
    <row r="56" spans="15:22" ht="18.75">
      <c r="O56" s="203"/>
      <c r="P56" s="203"/>
      <c r="Q56" s="203"/>
      <c r="R56" s="203"/>
      <c r="S56" s="203"/>
      <c r="T56" s="203"/>
      <c r="U56" s="203"/>
      <c r="V56" s="203"/>
    </row>
    <row r="57" spans="15:22" ht="18.75">
      <c r="O57" s="203"/>
      <c r="P57" s="203"/>
      <c r="Q57" s="203"/>
      <c r="R57" s="203"/>
      <c r="S57" s="203"/>
      <c r="T57" s="203"/>
      <c r="U57" s="203"/>
      <c r="V57" s="203"/>
    </row>
    <row r="58" spans="15:22" ht="18.75">
      <c r="O58" s="203"/>
      <c r="P58" s="203"/>
      <c r="Q58" s="203"/>
      <c r="R58" s="203"/>
      <c r="S58" s="203"/>
      <c r="T58" s="203"/>
      <c r="U58" s="203"/>
      <c r="V58" s="203"/>
    </row>
    <row r="59" spans="15:22" ht="18.75">
      <c r="O59" s="203"/>
      <c r="P59" s="203"/>
      <c r="Q59" s="203"/>
      <c r="R59" s="203"/>
      <c r="S59" s="203"/>
      <c r="T59" s="203"/>
      <c r="U59" s="203"/>
      <c r="V59" s="203"/>
    </row>
    <row r="60" spans="15:22" ht="18.75">
      <c r="O60" s="203"/>
      <c r="P60" s="203"/>
      <c r="Q60" s="203"/>
      <c r="R60" s="203"/>
      <c r="S60" s="203"/>
      <c r="T60" s="203"/>
      <c r="U60" s="203"/>
      <c r="V60" s="203"/>
    </row>
    <row r="61" spans="15:22" ht="18.75">
      <c r="O61" s="204" t="s">
        <v>53</v>
      </c>
      <c r="P61" s="203"/>
      <c r="Q61" s="203"/>
      <c r="R61" s="203"/>
      <c r="S61" s="203"/>
      <c r="T61" s="203"/>
      <c r="U61" s="203"/>
      <c r="V61" s="203"/>
    </row>
    <row r="62" spans="15:22" ht="18.75">
      <c r="O62" s="203"/>
      <c r="P62" s="203"/>
      <c r="Q62" s="203"/>
      <c r="R62" s="203"/>
      <c r="S62" s="203"/>
      <c r="T62" s="203"/>
      <c r="U62" s="203"/>
      <c r="V62" s="203"/>
    </row>
    <row r="63" spans="15:22" ht="18.75">
      <c r="O63" s="203"/>
      <c r="P63" s="203"/>
      <c r="Q63" s="203"/>
      <c r="R63" s="203"/>
      <c r="S63" s="203"/>
      <c r="T63" s="203"/>
      <c r="U63" s="203"/>
      <c r="V63" s="203"/>
    </row>
    <row r="64" spans="15:22" ht="18.75">
      <c r="O64" s="203"/>
      <c r="P64" s="203"/>
      <c r="Q64" s="203"/>
      <c r="R64" s="203"/>
      <c r="S64" s="203"/>
      <c r="T64" s="203"/>
      <c r="U64" s="203"/>
      <c r="V64" s="203"/>
    </row>
    <row r="65" spans="15:22" ht="18.75">
      <c r="O65" s="203"/>
      <c r="P65" s="203"/>
      <c r="Q65" s="203"/>
      <c r="R65" s="203"/>
      <c r="S65" s="203"/>
      <c r="T65" s="203"/>
      <c r="U65" s="203"/>
      <c r="V65" s="203"/>
    </row>
    <row r="66" spans="15:22" ht="18.75">
      <c r="O66" s="203"/>
      <c r="P66" s="203"/>
      <c r="Q66" s="203"/>
      <c r="R66" s="203"/>
      <c r="S66" s="203"/>
      <c r="T66" s="203"/>
      <c r="U66" s="203"/>
      <c r="V66" s="203"/>
    </row>
    <row r="67" spans="15:22" ht="18.75">
      <c r="O67" s="203"/>
      <c r="P67" s="203"/>
      <c r="Q67" s="203"/>
      <c r="R67" s="203"/>
      <c r="S67" s="203"/>
      <c r="T67" s="203"/>
      <c r="U67" s="203"/>
      <c r="V67" s="203"/>
    </row>
  </sheetData>
  <sheetProtection/>
  <mergeCells count="18">
    <mergeCell ref="N3:Q3"/>
    <mergeCell ref="A2:V2"/>
    <mergeCell ref="R3:S3"/>
    <mergeCell ref="E3:E4"/>
    <mergeCell ref="H3:I3"/>
    <mergeCell ref="F3:F4"/>
    <mergeCell ref="T3:V3"/>
    <mergeCell ref="B3:B4"/>
    <mergeCell ref="O55:V60"/>
    <mergeCell ref="O61:V67"/>
    <mergeCell ref="R52:V54"/>
    <mergeCell ref="C3:C4"/>
    <mergeCell ref="G3:G4"/>
    <mergeCell ref="D3:D4"/>
    <mergeCell ref="D52:F52"/>
    <mergeCell ref="B50:D50"/>
    <mergeCell ref="L3:M3"/>
    <mergeCell ref="J3:K3"/>
  </mergeCells>
  <printOptions/>
  <pageMargins left="0.3" right="0.13" top="1" bottom="1" header="0.5" footer="0.5"/>
  <pageSetup orientation="portrait" paperSize="9" scale="35"/>
  <ignoredErrors>
    <ignoredError sqref="P50:Q50 R50:V50 N50:O50 N7:O8 P9:Q9 N9:O9 P7:P8 Q6:Q8 P6 N24:O24 N15:O23 N25:O25 P24:Q24 Q17 V6:V13 V27:V33 N27:Q36 N41:O41 N47:T47" 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86" zoomScaleNormal="86" zoomScalePageLayoutView="0" workbookViewId="0" topLeftCell="A1">
      <selection activeCell="D13" sqref="D13"/>
    </sheetView>
  </sheetViews>
  <sheetFormatPr defaultColWidth="39.8515625" defaultRowHeight="12.75"/>
  <cols>
    <col min="1" max="1" width="2.8515625" style="79" customWidth="1"/>
    <col min="2" max="2" width="50.140625" style="78" bestFit="1" customWidth="1"/>
    <col min="3" max="3" width="9.421875" style="76" customWidth="1"/>
    <col min="4" max="4" width="13.57421875" style="78" bestFit="1" customWidth="1"/>
    <col min="5" max="5" width="6.421875" style="76" bestFit="1" customWidth="1"/>
    <col min="6" max="6" width="8.421875" style="76" customWidth="1"/>
    <col min="7" max="7" width="8.8515625" style="76" customWidth="1"/>
    <col min="8" max="8" width="11.7109375" style="77" hidden="1" customWidth="1"/>
    <col min="9" max="9" width="7.57421875" style="78" hidden="1" customWidth="1"/>
    <col min="10" max="10" width="11.7109375" style="77" hidden="1" customWidth="1"/>
    <col min="11" max="11" width="7.57421875" style="78" hidden="1" customWidth="1"/>
    <col min="12" max="12" width="11.7109375" style="77" hidden="1" customWidth="1"/>
    <col min="13" max="13" width="7.57421875" style="78" hidden="1" customWidth="1"/>
    <col min="14" max="14" width="17.8515625" style="80" bestFit="1" customWidth="1"/>
    <col min="15" max="15" width="12.8515625" style="78" bestFit="1" customWidth="1"/>
    <col min="16" max="16" width="9.8515625" style="78" bestFit="1" customWidth="1"/>
    <col min="17" max="17" width="9.00390625" style="81" bestFit="1" customWidth="1"/>
    <col min="18" max="18" width="13.28125" style="82" bestFit="1" customWidth="1"/>
    <col min="19" max="19" width="7.140625" style="78" bestFit="1" customWidth="1"/>
    <col min="20" max="20" width="14.421875" style="77" bestFit="1" customWidth="1"/>
    <col min="21" max="21" width="10.28125" style="83" bestFit="1" customWidth="1"/>
    <col min="22" max="22" width="7.140625" style="81" customWidth="1"/>
    <col min="23" max="23" width="2.28125" style="190" bestFit="1" customWidth="1"/>
    <col min="24" max="26" width="39.8515625" style="78" customWidth="1"/>
    <col min="27" max="27" width="1.7109375" style="78" bestFit="1" customWidth="1"/>
    <col min="28" max="16384" width="39.8515625" style="78" customWidth="1"/>
  </cols>
  <sheetData>
    <row r="1" spans="1:23" s="32" customFormat="1" ht="99" customHeight="1">
      <c r="A1" s="20"/>
      <c r="B1" s="21"/>
      <c r="C1" s="22"/>
      <c r="D1" s="23"/>
      <c r="E1" s="24"/>
      <c r="F1" s="24"/>
      <c r="G1" s="24"/>
      <c r="H1" s="25"/>
      <c r="I1" s="26"/>
      <c r="J1" s="27"/>
      <c r="K1" s="28"/>
      <c r="L1" s="29"/>
      <c r="M1" s="30"/>
      <c r="N1" s="31"/>
      <c r="W1" s="186"/>
    </row>
    <row r="2" spans="1:23" s="33" customFormat="1" ht="27.75" thickBot="1">
      <c r="A2" s="228" t="s">
        <v>54</v>
      </c>
      <c r="B2" s="229"/>
      <c r="C2" s="229"/>
      <c r="D2" s="229"/>
      <c r="E2" s="229"/>
      <c r="F2" s="229"/>
      <c r="G2" s="229"/>
      <c r="H2" s="229"/>
      <c r="I2" s="229"/>
      <c r="J2" s="229"/>
      <c r="K2" s="229"/>
      <c r="L2" s="229"/>
      <c r="M2" s="229"/>
      <c r="N2" s="229"/>
      <c r="O2" s="229"/>
      <c r="P2" s="229"/>
      <c r="Q2" s="229"/>
      <c r="R2" s="229"/>
      <c r="S2" s="229"/>
      <c r="T2" s="229"/>
      <c r="U2" s="229"/>
      <c r="V2" s="229"/>
      <c r="W2" s="187"/>
    </row>
    <row r="3" spans="1:23" s="35" customFormat="1" ht="16.5" customHeight="1">
      <c r="A3" s="34"/>
      <c r="B3" s="230" t="s">
        <v>55</v>
      </c>
      <c r="C3" s="232" t="s">
        <v>64</v>
      </c>
      <c r="D3" s="234" t="s">
        <v>46</v>
      </c>
      <c r="E3" s="234" t="s">
        <v>65</v>
      </c>
      <c r="F3" s="234" t="s">
        <v>66</v>
      </c>
      <c r="G3" s="234" t="s">
        <v>67</v>
      </c>
      <c r="H3" s="225" t="s">
        <v>47</v>
      </c>
      <c r="I3" s="225"/>
      <c r="J3" s="225" t="s">
        <v>48</v>
      </c>
      <c r="K3" s="225"/>
      <c r="L3" s="225" t="s">
        <v>49</v>
      </c>
      <c r="M3" s="225"/>
      <c r="N3" s="226" t="s">
        <v>68</v>
      </c>
      <c r="O3" s="226"/>
      <c r="P3" s="226"/>
      <c r="Q3" s="226"/>
      <c r="R3" s="225" t="s">
        <v>45</v>
      </c>
      <c r="S3" s="225"/>
      <c r="T3" s="226" t="s">
        <v>56</v>
      </c>
      <c r="U3" s="226"/>
      <c r="V3" s="227"/>
      <c r="W3" s="188"/>
    </row>
    <row r="4" spans="1:23" s="35" customFormat="1" ht="37.5" customHeight="1">
      <c r="A4" s="36"/>
      <c r="B4" s="231"/>
      <c r="C4" s="233"/>
      <c r="D4" s="235"/>
      <c r="E4" s="236"/>
      <c r="F4" s="236"/>
      <c r="G4" s="236"/>
      <c r="H4" s="37" t="s">
        <v>52</v>
      </c>
      <c r="I4" s="38" t="s">
        <v>51</v>
      </c>
      <c r="J4" s="37" t="s">
        <v>52</v>
      </c>
      <c r="K4" s="38" t="s">
        <v>51</v>
      </c>
      <c r="L4" s="37" t="s">
        <v>52</v>
      </c>
      <c r="M4" s="38" t="s">
        <v>51</v>
      </c>
      <c r="N4" s="39" t="s">
        <v>52</v>
      </c>
      <c r="O4" s="40" t="s">
        <v>51</v>
      </c>
      <c r="P4" s="40" t="s">
        <v>61</v>
      </c>
      <c r="Q4" s="41" t="s">
        <v>62</v>
      </c>
      <c r="R4" s="37" t="s">
        <v>52</v>
      </c>
      <c r="S4" s="42" t="s">
        <v>50</v>
      </c>
      <c r="T4" s="37" t="s">
        <v>52</v>
      </c>
      <c r="U4" s="38" t="s">
        <v>51</v>
      </c>
      <c r="V4" s="43" t="s">
        <v>62</v>
      </c>
      <c r="W4" s="188"/>
    </row>
    <row r="5" spans="1:23" s="44" customFormat="1" ht="15.75" customHeight="1">
      <c r="A5" s="2">
        <v>1</v>
      </c>
      <c r="B5" s="118" t="s">
        <v>69</v>
      </c>
      <c r="C5" s="157">
        <v>40221</v>
      </c>
      <c r="D5" s="143" t="s">
        <v>15</v>
      </c>
      <c r="E5" s="162">
        <v>378</v>
      </c>
      <c r="F5" s="162">
        <v>378</v>
      </c>
      <c r="G5" s="177">
        <v>1</v>
      </c>
      <c r="H5" s="112">
        <v>2856554.25</v>
      </c>
      <c r="I5" s="113">
        <v>316472</v>
      </c>
      <c r="J5" s="112">
        <v>3598571.75</v>
      </c>
      <c r="K5" s="113">
        <v>392456</v>
      </c>
      <c r="L5" s="112">
        <v>4037820</v>
      </c>
      <c r="M5" s="113">
        <v>444143</v>
      </c>
      <c r="N5" s="114">
        <f>SUM(H5+J5+L5)</f>
        <v>10492946</v>
      </c>
      <c r="O5" s="115">
        <f>SUM(I5+K5+M5)</f>
        <v>1153071</v>
      </c>
      <c r="P5" s="113">
        <f>O5/F5</f>
        <v>3050.4523809523807</v>
      </c>
      <c r="Q5" s="116">
        <f>N5/O5</f>
        <v>9.099999913275072</v>
      </c>
      <c r="R5" s="117">
        <v>0</v>
      </c>
      <c r="S5" s="170">
        <f aca="true" t="shared" si="0" ref="S5:S24">IF(R5&lt;&gt;0,-(R5-N5)/R5,"")</f>
      </c>
      <c r="T5" s="112">
        <v>10492946</v>
      </c>
      <c r="U5" s="113">
        <v>1153071</v>
      </c>
      <c r="V5" s="119">
        <f>T5/U5</f>
        <v>9.099999913275072</v>
      </c>
      <c r="W5" s="169">
        <v>1</v>
      </c>
    </row>
    <row r="6" spans="1:23" s="44" customFormat="1" ht="16.5" customHeight="1">
      <c r="A6" s="2">
        <v>2</v>
      </c>
      <c r="B6" s="161" t="s">
        <v>57</v>
      </c>
      <c r="C6" s="157">
        <v>40214</v>
      </c>
      <c r="D6" s="145" t="s">
        <v>10</v>
      </c>
      <c r="E6" s="162">
        <v>144</v>
      </c>
      <c r="F6" s="162">
        <v>146</v>
      </c>
      <c r="G6" s="162">
        <v>2</v>
      </c>
      <c r="H6" s="112">
        <v>214127</v>
      </c>
      <c r="I6" s="113">
        <v>21379</v>
      </c>
      <c r="J6" s="112">
        <v>343255</v>
      </c>
      <c r="K6" s="113">
        <v>34011</v>
      </c>
      <c r="L6" s="112">
        <v>453503</v>
      </c>
      <c r="M6" s="113">
        <v>46130</v>
      </c>
      <c r="N6" s="114">
        <f>+H6+J6+L6</f>
        <v>1010885</v>
      </c>
      <c r="O6" s="115">
        <f>+I6+K6+M6</f>
        <v>101520</v>
      </c>
      <c r="P6" s="113">
        <f>+O6/F6</f>
        <v>695.3424657534247</v>
      </c>
      <c r="Q6" s="116">
        <f>+N6/O6</f>
        <v>9.957496059889676</v>
      </c>
      <c r="R6" s="117">
        <v>1411187</v>
      </c>
      <c r="S6" s="170">
        <f t="shared" si="0"/>
        <v>-0.2836633273974321</v>
      </c>
      <c r="T6" s="112">
        <v>3307877</v>
      </c>
      <c r="U6" s="113">
        <v>343538</v>
      </c>
      <c r="V6" s="119">
        <f>+T6/U6</f>
        <v>9.628853285517177</v>
      </c>
      <c r="W6" s="169">
        <v>1</v>
      </c>
    </row>
    <row r="7" spans="1:23" s="44" customFormat="1" ht="15.75" customHeight="1" thickBot="1">
      <c r="A7" s="18">
        <v>3</v>
      </c>
      <c r="B7" s="120" t="s">
        <v>12</v>
      </c>
      <c r="C7" s="164">
        <v>40165</v>
      </c>
      <c r="D7" s="153" t="s">
        <v>2</v>
      </c>
      <c r="E7" s="166">
        <v>125</v>
      </c>
      <c r="F7" s="166">
        <v>122</v>
      </c>
      <c r="G7" s="166">
        <v>9</v>
      </c>
      <c r="H7" s="121">
        <v>114440</v>
      </c>
      <c r="I7" s="122">
        <v>10073</v>
      </c>
      <c r="J7" s="121">
        <v>202111.5</v>
      </c>
      <c r="K7" s="122">
        <v>17622</v>
      </c>
      <c r="L7" s="121">
        <v>203478.5</v>
      </c>
      <c r="M7" s="122">
        <v>18388</v>
      </c>
      <c r="N7" s="123">
        <f>H7+J7+L7</f>
        <v>520030</v>
      </c>
      <c r="O7" s="124">
        <f>I7+K7+M7</f>
        <v>46083</v>
      </c>
      <c r="P7" s="122">
        <f>O7/F7</f>
        <v>377.7295081967213</v>
      </c>
      <c r="Q7" s="146">
        <f>+N7/O7</f>
        <v>11.284638586897554</v>
      </c>
      <c r="R7" s="125">
        <v>1065643.5</v>
      </c>
      <c r="S7" s="172">
        <f t="shared" si="0"/>
        <v>-0.5120037798757276</v>
      </c>
      <c r="T7" s="121">
        <v>24381030.5</v>
      </c>
      <c r="U7" s="122">
        <v>2272497</v>
      </c>
      <c r="V7" s="155">
        <f>T7/U7</f>
        <v>10.728740455983</v>
      </c>
      <c r="W7" s="184"/>
    </row>
    <row r="8" spans="1:23" s="44" customFormat="1" ht="15.75" customHeight="1">
      <c r="A8" s="19">
        <v>4</v>
      </c>
      <c r="B8" s="156" t="s">
        <v>70</v>
      </c>
      <c r="C8" s="158">
        <v>40221</v>
      </c>
      <c r="D8" s="173" t="s">
        <v>1</v>
      </c>
      <c r="E8" s="167">
        <v>85</v>
      </c>
      <c r="F8" s="167">
        <v>85</v>
      </c>
      <c r="G8" s="178">
        <v>1</v>
      </c>
      <c r="H8" s="147">
        <v>80493</v>
      </c>
      <c r="I8" s="148">
        <v>6920</v>
      </c>
      <c r="J8" s="147">
        <v>144929</v>
      </c>
      <c r="K8" s="148">
        <v>12505</v>
      </c>
      <c r="L8" s="147">
        <v>215990</v>
      </c>
      <c r="M8" s="148">
        <v>19165</v>
      </c>
      <c r="N8" s="149">
        <f>+H8+J8+L8</f>
        <v>441412</v>
      </c>
      <c r="O8" s="150">
        <f>+I8+K8+M8</f>
        <v>38590</v>
      </c>
      <c r="P8" s="148">
        <f>IF(N8&lt;&gt;0,O8/F8,"")</f>
        <v>454</v>
      </c>
      <c r="Q8" s="151">
        <f>IF(N8&lt;&gt;0,N8/O8,"")</f>
        <v>11.438507385332988</v>
      </c>
      <c r="R8" s="154"/>
      <c r="S8" s="174">
        <f t="shared" si="0"/>
      </c>
      <c r="T8" s="147">
        <v>441412</v>
      </c>
      <c r="U8" s="148">
        <v>38590</v>
      </c>
      <c r="V8" s="152">
        <f>T8/U8</f>
        <v>11.438507385332988</v>
      </c>
      <c r="W8" s="185"/>
    </row>
    <row r="9" spans="1:23" s="44" customFormat="1" ht="15.75" customHeight="1">
      <c r="A9" s="19">
        <v>5</v>
      </c>
      <c r="B9" s="118" t="s">
        <v>34</v>
      </c>
      <c r="C9" s="157">
        <v>40200</v>
      </c>
      <c r="D9" s="143" t="s">
        <v>44</v>
      </c>
      <c r="E9" s="162">
        <v>227</v>
      </c>
      <c r="F9" s="162">
        <v>215</v>
      </c>
      <c r="G9" s="162">
        <v>4</v>
      </c>
      <c r="H9" s="112">
        <v>61239</v>
      </c>
      <c r="I9" s="113">
        <v>6630</v>
      </c>
      <c r="J9" s="112">
        <v>118987</v>
      </c>
      <c r="K9" s="113">
        <v>12137</v>
      </c>
      <c r="L9" s="112">
        <v>184675</v>
      </c>
      <c r="M9" s="113">
        <v>19737</v>
      </c>
      <c r="N9" s="114">
        <f>+L9+J9+H9</f>
        <v>364901</v>
      </c>
      <c r="O9" s="115">
        <f>+M9+K9+I9</f>
        <v>38504</v>
      </c>
      <c r="P9" s="113">
        <f>+O9/F9</f>
        <v>179.08837209302325</v>
      </c>
      <c r="Q9" s="116">
        <f>+N9/O9</f>
        <v>9.476963432370663</v>
      </c>
      <c r="R9" s="117">
        <v>731583</v>
      </c>
      <c r="S9" s="170">
        <f t="shared" si="0"/>
        <v>-0.5012172234729347</v>
      </c>
      <c r="T9" s="112">
        <v>6306842</v>
      </c>
      <c r="U9" s="113">
        <v>689793</v>
      </c>
      <c r="V9" s="119">
        <f>+T9/U9</f>
        <v>9.143093652733501</v>
      </c>
      <c r="W9" s="169">
        <v>1</v>
      </c>
    </row>
    <row r="10" spans="1:23" s="44" customFormat="1" ht="15.75" customHeight="1">
      <c r="A10" s="19">
        <v>6</v>
      </c>
      <c r="B10" s="118" t="s">
        <v>58</v>
      </c>
      <c r="C10" s="157">
        <v>40214</v>
      </c>
      <c r="D10" s="144" t="s">
        <v>1</v>
      </c>
      <c r="E10" s="162">
        <v>72</v>
      </c>
      <c r="F10" s="162">
        <v>72</v>
      </c>
      <c r="G10" s="162">
        <v>2</v>
      </c>
      <c r="H10" s="112">
        <v>47344</v>
      </c>
      <c r="I10" s="113">
        <v>4343</v>
      </c>
      <c r="J10" s="112">
        <v>84646</v>
      </c>
      <c r="K10" s="113">
        <v>7678</v>
      </c>
      <c r="L10" s="112">
        <v>107497</v>
      </c>
      <c r="M10" s="113">
        <v>9834</v>
      </c>
      <c r="N10" s="114">
        <f>+H10+J10+L10</f>
        <v>239487</v>
      </c>
      <c r="O10" s="115">
        <f>+I10+K10+M10</f>
        <v>21855</v>
      </c>
      <c r="P10" s="113">
        <f>IF(N10&lt;&gt;0,O10/F10,"")</f>
        <v>303.5416666666667</v>
      </c>
      <c r="Q10" s="116">
        <f>IF(N10&lt;&gt;0,N10/O10,"")</f>
        <v>10.957995881949211</v>
      </c>
      <c r="R10" s="117">
        <v>500204</v>
      </c>
      <c r="S10" s="170">
        <f t="shared" si="0"/>
        <v>-0.5212213416925894</v>
      </c>
      <c r="T10" s="112">
        <v>936908</v>
      </c>
      <c r="U10" s="113">
        <v>89120</v>
      </c>
      <c r="V10" s="119">
        <f>T10/U10</f>
        <v>10.512881508078994</v>
      </c>
      <c r="W10" s="169"/>
    </row>
    <row r="11" spans="1:23" s="44" customFormat="1" ht="15.75" customHeight="1">
      <c r="A11" s="19">
        <v>7</v>
      </c>
      <c r="B11" s="118" t="s">
        <v>37</v>
      </c>
      <c r="C11" s="157">
        <v>40207</v>
      </c>
      <c r="D11" s="144" t="s">
        <v>7</v>
      </c>
      <c r="E11" s="162">
        <v>47</v>
      </c>
      <c r="F11" s="162">
        <v>47</v>
      </c>
      <c r="G11" s="162">
        <v>3</v>
      </c>
      <c r="H11" s="112">
        <v>15333</v>
      </c>
      <c r="I11" s="113">
        <v>1634</v>
      </c>
      <c r="J11" s="112">
        <v>75591</v>
      </c>
      <c r="K11" s="113">
        <v>6103</v>
      </c>
      <c r="L11" s="112">
        <v>87151.5</v>
      </c>
      <c r="M11" s="113">
        <v>7040</v>
      </c>
      <c r="N11" s="114">
        <f>H11+J11+L11</f>
        <v>178075.5</v>
      </c>
      <c r="O11" s="115">
        <f>I11+K11+M11</f>
        <v>14777</v>
      </c>
      <c r="P11" s="113">
        <f>IF(N11&lt;&gt;0,O11/F11,"")</f>
        <v>314.40425531914894</v>
      </c>
      <c r="Q11" s="116">
        <f>IF(N11&lt;&gt;0,N11/O11,"")</f>
        <v>12.050856060093388</v>
      </c>
      <c r="R11" s="117">
        <v>449294</v>
      </c>
      <c r="S11" s="170">
        <f t="shared" si="0"/>
        <v>-0.6036548451570687</v>
      </c>
      <c r="T11" s="112">
        <v>1699088</v>
      </c>
      <c r="U11" s="113">
        <v>141672</v>
      </c>
      <c r="V11" s="119">
        <f>IF(T11&lt;&gt;0,T11/U11,"")</f>
        <v>11.99311084759162</v>
      </c>
      <c r="W11" s="169"/>
    </row>
    <row r="12" spans="1:23" s="44" customFormat="1" ht="15.75" customHeight="1">
      <c r="A12" s="19">
        <v>8</v>
      </c>
      <c r="B12" s="118" t="s">
        <v>71</v>
      </c>
      <c r="C12" s="157">
        <v>40200</v>
      </c>
      <c r="D12" s="143" t="s">
        <v>15</v>
      </c>
      <c r="E12" s="162">
        <v>201</v>
      </c>
      <c r="F12" s="162">
        <v>165</v>
      </c>
      <c r="G12" s="162">
        <v>4</v>
      </c>
      <c r="H12" s="112">
        <v>21186</v>
      </c>
      <c r="I12" s="113">
        <v>2833</v>
      </c>
      <c r="J12" s="112">
        <v>42570.5</v>
      </c>
      <c r="K12" s="113">
        <v>5432</v>
      </c>
      <c r="L12" s="112">
        <v>86112.5</v>
      </c>
      <c r="M12" s="113">
        <v>10718</v>
      </c>
      <c r="N12" s="114">
        <f>SUM(H12+J12+L12)</f>
        <v>149869</v>
      </c>
      <c r="O12" s="115">
        <f>SUM(I12+K12+M12)</f>
        <v>18983</v>
      </c>
      <c r="P12" s="113">
        <f>O12/F12</f>
        <v>115.04848484848485</v>
      </c>
      <c r="Q12" s="116">
        <f>N12/O12</f>
        <v>7.89490596849813</v>
      </c>
      <c r="R12" s="117">
        <v>690927.5</v>
      </c>
      <c r="S12" s="170">
        <f t="shared" si="0"/>
        <v>-0.7830901216118913</v>
      </c>
      <c r="T12" s="112">
        <v>6557214.75</v>
      </c>
      <c r="U12" s="113">
        <v>761308</v>
      </c>
      <c r="V12" s="119">
        <f>T12/U12</f>
        <v>8.613090562558124</v>
      </c>
      <c r="W12" s="169">
        <v>1</v>
      </c>
    </row>
    <row r="13" spans="1:23" s="44" customFormat="1" ht="15.75" customHeight="1">
      <c r="A13" s="19">
        <v>9</v>
      </c>
      <c r="B13" s="118" t="s">
        <v>59</v>
      </c>
      <c r="C13" s="157">
        <v>40214</v>
      </c>
      <c r="D13" s="143" t="s">
        <v>44</v>
      </c>
      <c r="E13" s="162">
        <v>33</v>
      </c>
      <c r="F13" s="162">
        <v>33</v>
      </c>
      <c r="G13" s="162">
        <v>2</v>
      </c>
      <c r="H13" s="112">
        <v>19504</v>
      </c>
      <c r="I13" s="113">
        <v>1482</v>
      </c>
      <c r="J13" s="112">
        <v>34651</v>
      </c>
      <c r="K13" s="113">
        <v>2632</v>
      </c>
      <c r="L13" s="112">
        <v>41042</v>
      </c>
      <c r="M13" s="113">
        <v>3179</v>
      </c>
      <c r="N13" s="114">
        <f>+L13+J13+H13</f>
        <v>95197</v>
      </c>
      <c r="O13" s="115">
        <f>+M13+K13+I13</f>
        <v>7293</v>
      </c>
      <c r="P13" s="113">
        <f>+O13/F13</f>
        <v>221</v>
      </c>
      <c r="Q13" s="116">
        <f>+N13/O13</f>
        <v>13.053201700260523</v>
      </c>
      <c r="R13" s="117">
        <v>156372</v>
      </c>
      <c r="S13" s="170">
        <f t="shared" si="0"/>
        <v>-0.39121453968741204</v>
      </c>
      <c r="T13" s="112">
        <v>311948</v>
      </c>
      <c r="U13" s="113">
        <v>25010</v>
      </c>
      <c r="V13" s="119">
        <f>+T13/U13</f>
        <v>12.472930827668932</v>
      </c>
      <c r="W13" s="169"/>
    </row>
    <row r="14" spans="1:23" s="44" customFormat="1" ht="15.75" customHeight="1">
      <c r="A14" s="19">
        <v>10</v>
      </c>
      <c r="B14" s="118" t="s">
        <v>39</v>
      </c>
      <c r="C14" s="157">
        <v>40207</v>
      </c>
      <c r="D14" s="143" t="s">
        <v>44</v>
      </c>
      <c r="E14" s="162">
        <v>50</v>
      </c>
      <c r="F14" s="162">
        <v>42</v>
      </c>
      <c r="G14" s="162">
        <v>3</v>
      </c>
      <c r="H14" s="112">
        <v>14619</v>
      </c>
      <c r="I14" s="113">
        <v>1246</v>
      </c>
      <c r="J14" s="112">
        <v>25163</v>
      </c>
      <c r="K14" s="113">
        <v>2069</v>
      </c>
      <c r="L14" s="112">
        <v>31429</v>
      </c>
      <c r="M14" s="113">
        <v>2682</v>
      </c>
      <c r="N14" s="114">
        <f>+L14+J14+H14</f>
        <v>71211</v>
      </c>
      <c r="O14" s="115">
        <f>+M14+K14+I14</f>
        <v>5997</v>
      </c>
      <c r="P14" s="113">
        <f>+O14/F14</f>
        <v>142.78571428571428</v>
      </c>
      <c r="Q14" s="116">
        <f>+N14/O14</f>
        <v>11.874437218609305</v>
      </c>
      <c r="R14" s="117">
        <v>184215</v>
      </c>
      <c r="S14" s="170">
        <f t="shared" si="0"/>
        <v>-0.61343538799772</v>
      </c>
      <c r="T14" s="112">
        <v>739678</v>
      </c>
      <c r="U14" s="113">
        <v>64079</v>
      </c>
      <c r="V14" s="119">
        <f>+T14/U14</f>
        <v>11.54322008770424</v>
      </c>
      <c r="W14" s="169"/>
    </row>
    <row r="15" spans="1:24" s="46" customFormat="1" ht="15.75" customHeight="1">
      <c r="A15" s="19">
        <v>11</v>
      </c>
      <c r="B15" s="161" t="s">
        <v>38</v>
      </c>
      <c r="C15" s="157">
        <v>40207</v>
      </c>
      <c r="D15" s="145" t="s">
        <v>10</v>
      </c>
      <c r="E15" s="162">
        <v>87</v>
      </c>
      <c r="F15" s="162">
        <v>50</v>
      </c>
      <c r="G15" s="162">
        <v>3</v>
      </c>
      <c r="H15" s="112">
        <v>7318</v>
      </c>
      <c r="I15" s="113">
        <v>722</v>
      </c>
      <c r="J15" s="112">
        <v>13494</v>
      </c>
      <c r="K15" s="113">
        <v>1261</v>
      </c>
      <c r="L15" s="112">
        <v>15242</v>
      </c>
      <c r="M15" s="113">
        <v>1454</v>
      </c>
      <c r="N15" s="114">
        <f>+H15+J15+L15</f>
        <v>36054</v>
      </c>
      <c r="O15" s="115">
        <f>+I15+K15+M15</f>
        <v>3437</v>
      </c>
      <c r="P15" s="113">
        <f>+O15/F15</f>
        <v>68.74</v>
      </c>
      <c r="Q15" s="116">
        <f>+N15/O15</f>
        <v>10.489962176316554</v>
      </c>
      <c r="R15" s="117">
        <v>196917</v>
      </c>
      <c r="S15" s="170">
        <f t="shared" si="0"/>
        <v>-0.8169076311339295</v>
      </c>
      <c r="T15" s="112">
        <v>1009541</v>
      </c>
      <c r="U15" s="113">
        <v>93908</v>
      </c>
      <c r="V15" s="119">
        <f>+T15/U15</f>
        <v>10.750319461600716</v>
      </c>
      <c r="W15" s="169"/>
      <c r="X15" s="45"/>
    </row>
    <row r="16" spans="1:23" s="32" customFormat="1" ht="15.75" customHeight="1">
      <c r="A16" s="19">
        <v>12</v>
      </c>
      <c r="B16" s="118" t="s">
        <v>35</v>
      </c>
      <c r="C16" s="157">
        <v>40200</v>
      </c>
      <c r="D16" s="143" t="s">
        <v>44</v>
      </c>
      <c r="E16" s="162">
        <v>94</v>
      </c>
      <c r="F16" s="162">
        <v>43</v>
      </c>
      <c r="G16" s="162">
        <v>4</v>
      </c>
      <c r="H16" s="112">
        <v>3007</v>
      </c>
      <c r="I16" s="113">
        <v>383</v>
      </c>
      <c r="J16" s="112">
        <v>9629</v>
      </c>
      <c r="K16" s="113">
        <v>1146</v>
      </c>
      <c r="L16" s="112">
        <v>11934</v>
      </c>
      <c r="M16" s="113">
        <v>1417</v>
      </c>
      <c r="N16" s="114">
        <f>+L16+J16+H16</f>
        <v>24570</v>
      </c>
      <c r="O16" s="115">
        <f>+M16+K16+I16</f>
        <v>2946</v>
      </c>
      <c r="P16" s="113">
        <f>+O16/F16</f>
        <v>68.51162790697674</v>
      </c>
      <c r="Q16" s="116">
        <f>+N16/O16</f>
        <v>8.340122199592669</v>
      </c>
      <c r="R16" s="117">
        <v>254518</v>
      </c>
      <c r="S16" s="170">
        <f t="shared" si="0"/>
        <v>-0.9034645879662735</v>
      </c>
      <c r="T16" s="112">
        <v>1851016</v>
      </c>
      <c r="U16" s="113">
        <v>199522</v>
      </c>
      <c r="V16" s="119">
        <f>+T16/U16</f>
        <v>9.27725263379477</v>
      </c>
      <c r="W16" s="169"/>
    </row>
    <row r="17" spans="1:23" s="32" customFormat="1" ht="15.75" customHeight="1">
      <c r="A17" s="19">
        <v>13</v>
      </c>
      <c r="B17" s="118" t="s">
        <v>13</v>
      </c>
      <c r="C17" s="157">
        <v>40165</v>
      </c>
      <c r="D17" s="144" t="s">
        <v>7</v>
      </c>
      <c r="E17" s="162">
        <v>40</v>
      </c>
      <c r="F17" s="162">
        <v>16</v>
      </c>
      <c r="G17" s="162">
        <v>9</v>
      </c>
      <c r="H17" s="112">
        <v>2528.5</v>
      </c>
      <c r="I17" s="113">
        <v>391</v>
      </c>
      <c r="J17" s="112">
        <v>4816.5</v>
      </c>
      <c r="K17" s="113">
        <v>778</v>
      </c>
      <c r="L17" s="112">
        <v>7746</v>
      </c>
      <c r="M17" s="113">
        <v>1245</v>
      </c>
      <c r="N17" s="114">
        <f aca="true" t="shared" si="1" ref="N17:O19">H17+J17+L17</f>
        <v>15091</v>
      </c>
      <c r="O17" s="115">
        <f t="shared" si="1"/>
        <v>2414</v>
      </c>
      <c r="P17" s="113">
        <f>IF(N17&lt;&gt;0,O17/F17,"")</f>
        <v>150.875</v>
      </c>
      <c r="Q17" s="116">
        <f>IF(N17&lt;&gt;0,N17/O17,"")</f>
        <v>6.251449875724938</v>
      </c>
      <c r="R17" s="117">
        <v>30330</v>
      </c>
      <c r="S17" s="170">
        <f t="shared" si="0"/>
        <v>-0.5024398285525882</v>
      </c>
      <c r="T17" s="112">
        <v>1064126</v>
      </c>
      <c r="U17" s="113">
        <v>126222</v>
      </c>
      <c r="V17" s="119">
        <f>IF(T17&lt;&gt;0,T17/U17,"")</f>
        <v>8.430590546814344</v>
      </c>
      <c r="W17" s="169">
        <v>1</v>
      </c>
    </row>
    <row r="18" spans="1:23" s="32" customFormat="1" ht="15.75" customHeight="1">
      <c r="A18" s="19">
        <v>14</v>
      </c>
      <c r="B18" s="118" t="s">
        <v>22</v>
      </c>
      <c r="C18" s="157">
        <v>40172</v>
      </c>
      <c r="D18" s="143" t="s">
        <v>2</v>
      </c>
      <c r="E18" s="162">
        <v>60</v>
      </c>
      <c r="F18" s="162">
        <v>36</v>
      </c>
      <c r="G18" s="162">
        <v>8</v>
      </c>
      <c r="H18" s="112">
        <v>3127</v>
      </c>
      <c r="I18" s="113">
        <v>573</v>
      </c>
      <c r="J18" s="112">
        <v>5077</v>
      </c>
      <c r="K18" s="113">
        <v>771</v>
      </c>
      <c r="L18" s="112">
        <v>6136</v>
      </c>
      <c r="M18" s="113">
        <v>1004</v>
      </c>
      <c r="N18" s="114">
        <f t="shared" si="1"/>
        <v>14340</v>
      </c>
      <c r="O18" s="115">
        <f t="shared" si="1"/>
        <v>2348</v>
      </c>
      <c r="P18" s="113">
        <f>O18/F18</f>
        <v>65.22222222222223</v>
      </c>
      <c r="Q18" s="116">
        <f>+N18/O18</f>
        <v>6.10732538330494</v>
      </c>
      <c r="R18" s="117">
        <v>70074.5</v>
      </c>
      <c r="S18" s="170">
        <f t="shared" si="0"/>
        <v>-0.7953606518776445</v>
      </c>
      <c r="T18" s="112">
        <v>1792875</v>
      </c>
      <c r="U18" s="113">
        <v>208905</v>
      </c>
      <c r="V18" s="119">
        <f>T18/U18</f>
        <v>8.582250305162633</v>
      </c>
      <c r="W18" s="169"/>
    </row>
    <row r="19" spans="1:24" s="32" customFormat="1" ht="15.75" customHeight="1">
      <c r="A19" s="19">
        <v>15</v>
      </c>
      <c r="B19" s="118" t="s">
        <v>40</v>
      </c>
      <c r="C19" s="157">
        <v>40207</v>
      </c>
      <c r="D19" s="143" t="s">
        <v>2</v>
      </c>
      <c r="E19" s="162">
        <v>43</v>
      </c>
      <c r="F19" s="162">
        <v>33</v>
      </c>
      <c r="G19" s="162">
        <v>3</v>
      </c>
      <c r="H19" s="112">
        <v>1676</v>
      </c>
      <c r="I19" s="113">
        <v>247</v>
      </c>
      <c r="J19" s="112">
        <v>3396</v>
      </c>
      <c r="K19" s="113">
        <v>457</v>
      </c>
      <c r="L19" s="112">
        <v>6104</v>
      </c>
      <c r="M19" s="113">
        <v>839</v>
      </c>
      <c r="N19" s="114">
        <f t="shared" si="1"/>
        <v>11176</v>
      </c>
      <c r="O19" s="115">
        <f t="shared" si="1"/>
        <v>1543</v>
      </c>
      <c r="P19" s="113">
        <f>O19/F19</f>
        <v>46.75757575757576</v>
      </c>
      <c r="Q19" s="116">
        <f>+N19/O19</f>
        <v>7.243033052495139</v>
      </c>
      <c r="R19" s="117">
        <v>28887.25</v>
      </c>
      <c r="S19" s="170">
        <f t="shared" si="0"/>
        <v>-0.6131165133406606</v>
      </c>
      <c r="T19" s="112">
        <v>157613.75</v>
      </c>
      <c r="U19" s="113">
        <v>20582</v>
      </c>
      <c r="V19" s="119">
        <f>T19/U19</f>
        <v>7.657844232824798</v>
      </c>
      <c r="W19" s="169">
        <v>1</v>
      </c>
      <c r="X19" s="45"/>
    </row>
    <row r="20" spans="1:24" s="32" customFormat="1" ht="15.75" customHeight="1">
      <c r="A20" s="19">
        <v>16</v>
      </c>
      <c r="B20" s="118" t="s">
        <v>19</v>
      </c>
      <c r="C20" s="157">
        <v>40179</v>
      </c>
      <c r="D20" s="143" t="s">
        <v>44</v>
      </c>
      <c r="E20" s="162">
        <v>370</v>
      </c>
      <c r="F20" s="162">
        <v>20</v>
      </c>
      <c r="G20" s="162">
        <v>7</v>
      </c>
      <c r="H20" s="112">
        <v>1799</v>
      </c>
      <c r="I20" s="113">
        <v>322</v>
      </c>
      <c r="J20" s="112">
        <v>3083</v>
      </c>
      <c r="K20" s="113">
        <v>498</v>
      </c>
      <c r="L20" s="112">
        <v>4502</v>
      </c>
      <c r="M20" s="113">
        <v>652</v>
      </c>
      <c r="N20" s="114">
        <f>+L20+J20+H20</f>
        <v>9384</v>
      </c>
      <c r="O20" s="115">
        <f>+M20+K20+I20</f>
        <v>1472</v>
      </c>
      <c r="P20" s="113">
        <f>+O20/F20</f>
        <v>73.6</v>
      </c>
      <c r="Q20" s="116">
        <f>+N20/O20</f>
        <v>6.375</v>
      </c>
      <c r="R20" s="117">
        <v>308052</v>
      </c>
      <c r="S20" s="170">
        <f t="shared" si="0"/>
        <v>-0.9695376105332866</v>
      </c>
      <c r="T20" s="112">
        <v>20826751</v>
      </c>
      <c r="U20" s="113">
        <v>2317216</v>
      </c>
      <c r="V20" s="119">
        <f>+T20/U20</f>
        <v>8.987833244721251</v>
      </c>
      <c r="W20" s="169">
        <v>1</v>
      </c>
      <c r="X20" s="45"/>
    </row>
    <row r="21" spans="1:24" s="32" customFormat="1" ht="15.75" customHeight="1">
      <c r="A21" s="19">
        <v>17</v>
      </c>
      <c r="B21" s="118" t="s">
        <v>27</v>
      </c>
      <c r="C21" s="157">
        <v>40193</v>
      </c>
      <c r="D21" s="144" t="s">
        <v>7</v>
      </c>
      <c r="E21" s="162">
        <v>86</v>
      </c>
      <c r="F21" s="162">
        <v>12</v>
      </c>
      <c r="G21" s="162">
        <v>5</v>
      </c>
      <c r="H21" s="112">
        <v>925</v>
      </c>
      <c r="I21" s="113">
        <v>172</v>
      </c>
      <c r="J21" s="112">
        <v>2909</v>
      </c>
      <c r="K21" s="113">
        <v>532</v>
      </c>
      <c r="L21" s="112">
        <v>3557</v>
      </c>
      <c r="M21" s="113">
        <v>613</v>
      </c>
      <c r="N21" s="114">
        <f>H21+J21+L21</f>
        <v>7391</v>
      </c>
      <c r="O21" s="115">
        <f>I21+K21+M21</f>
        <v>1317</v>
      </c>
      <c r="P21" s="113">
        <f>IF(N21&lt;&gt;0,O21/F21,"")</f>
        <v>109.75</v>
      </c>
      <c r="Q21" s="116">
        <f>IF(N21&lt;&gt;0,N21/O21,"")</f>
        <v>5.61199696279423</v>
      </c>
      <c r="R21" s="117">
        <v>42900.5</v>
      </c>
      <c r="S21" s="170">
        <f t="shared" si="0"/>
        <v>-0.8277176256686986</v>
      </c>
      <c r="T21" s="112">
        <v>1633918</v>
      </c>
      <c r="U21" s="113">
        <v>176439</v>
      </c>
      <c r="V21" s="119">
        <f>IF(T21&lt;&gt;0,T21/U21,"")</f>
        <v>9.260526300874524</v>
      </c>
      <c r="W21" s="169"/>
      <c r="X21" s="45"/>
    </row>
    <row r="22" spans="1:24" s="32" customFormat="1" ht="15.75" customHeight="1">
      <c r="A22" s="19">
        <v>18</v>
      </c>
      <c r="B22" s="118" t="s">
        <v>72</v>
      </c>
      <c r="C22" s="157">
        <v>39822</v>
      </c>
      <c r="D22" s="144" t="s">
        <v>7</v>
      </c>
      <c r="E22" s="162">
        <v>175</v>
      </c>
      <c r="F22" s="162">
        <v>1</v>
      </c>
      <c r="G22" s="162">
        <v>26</v>
      </c>
      <c r="H22" s="112">
        <v>700</v>
      </c>
      <c r="I22" s="113">
        <v>140</v>
      </c>
      <c r="J22" s="112">
        <v>2500</v>
      </c>
      <c r="K22" s="113">
        <v>500</v>
      </c>
      <c r="L22" s="112">
        <v>2500</v>
      </c>
      <c r="M22" s="113">
        <v>500</v>
      </c>
      <c r="N22" s="114">
        <f>H22+J22+L22</f>
        <v>5700</v>
      </c>
      <c r="O22" s="115">
        <f>I22+K22+M22</f>
        <v>1140</v>
      </c>
      <c r="P22" s="113">
        <f>IF(N22&lt;&gt;0,O22/F22,"")</f>
        <v>1140</v>
      </c>
      <c r="Q22" s="116">
        <f>IF(N22&lt;&gt;0,N22/O22,"")</f>
        <v>5</v>
      </c>
      <c r="R22" s="117"/>
      <c r="S22" s="170">
        <f t="shared" si="0"/>
      </c>
      <c r="T22" s="112">
        <v>3555361</v>
      </c>
      <c r="U22" s="113">
        <v>487989</v>
      </c>
      <c r="V22" s="119">
        <f>IF(T22&lt;&gt;0,T22/U22,"")</f>
        <v>7.285740047419102</v>
      </c>
      <c r="W22" s="169">
        <v>1</v>
      </c>
      <c r="X22" s="45"/>
    </row>
    <row r="23" spans="1:24" s="32" customFormat="1" ht="15.75" customHeight="1">
      <c r="A23" s="19">
        <v>19</v>
      </c>
      <c r="B23" s="118" t="s">
        <v>26</v>
      </c>
      <c r="C23" s="157">
        <v>40193</v>
      </c>
      <c r="D23" s="144" t="s">
        <v>1</v>
      </c>
      <c r="E23" s="162">
        <v>83</v>
      </c>
      <c r="F23" s="162">
        <v>8</v>
      </c>
      <c r="G23" s="162">
        <v>5</v>
      </c>
      <c r="H23" s="112">
        <v>987</v>
      </c>
      <c r="I23" s="113">
        <v>202</v>
      </c>
      <c r="J23" s="112">
        <v>1464</v>
      </c>
      <c r="K23" s="113">
        <v>350</v>
      </c>
      <c r="L23" s="112">
        <v>1752</v>
      </c>
      <c r="M23" s="113">
        <v>352</v>
      </c>
      <c r="N23" s="114">
        <f>+H23+J23+L23</f>
        <v>4203</v>
      </c>
      <c r="O23" s="115">
        <f>+I23+K23+M23</f>
        <v>904</v>
      </c>
      <c r="P23" s="113">
        <f>IF(N23&lt;&gt;0,O23/F23,"")</f>
        <v>113</v>
      </c>
      <c r="Q23" s="116">
        <f>IF(N23&lt;&gt;0,N23/O23,"")</f>
        <v>4.649336283185841</v>
      </c>
      <c r="R23" s="117">
        <v>162014</v>
      </c>
      <c r="S23" s="170">
        <f t="shared" si="0"/>
        <v>-0.9740577974742923</v>
      </c>
      <c r="T23" s="112">
        <v>2782592</v>
      </c>
      <c r="U23" s="113">
        <v>260547</v>
      </c>
      <c r="V23" s="119">
        <f>T23/U23</f>
        <v>10.679808249567257</v>
      </c>
      <c r="W23" s="169"/>
      <c r="X23" s="45"/>
    </row>
    <row r="24" spans="1:24" s="32" customFormat="1" ht="15.75" customHeight="1">
      <c r="A24" s="19">
        <v>20</v>
      </c>
      <c r="B24" s="118" t="s">
        <v>20</v>
      </c>
      <c r="C24" s="157">
        <v>40179</v>
      </c>
      <c r="D24" s="143" t="s">
        <v>2</v>
      </c>
      <c r="E24" s="162">
        <v>42</v>
      </c>
      <c r="F24" s="162">
        <v>2</v>
      </c>
      <c r="G24" s="162">
        <v>7</v>
      </c>
      <c r="H24" s="112">
        <v>757</v>
      </c>
      <c r="I24" s="113">
        <v>86</v>
      </c>
      <c r="J24" s="112">
        <v>1467</v>
      </c>
      <c r="K24" s="113">
        <v>165</v>
      </c>
      <c r="L24" s="112">
        <v>1838</v>
      </c>
      <c r="M24" s="113">
        <v>202</v>
      </c>
      <c r="N24" s="114">
        <f>H24+J24+L24</f>
        <v>4062</v>
      </c>
      <c r="O24" s="115">
        <f>I24+K24+M24</f>
        <v>453</v>
      </c>
      <c r="P24" s="113">
        <f>O24/F24</f>
        <v>226.5</v>
      </c>
      <c r="Q24" s="116">
        <f>+N24/O24</f>
        <v>8.966887417218542</v>
      </c>
      <c r="R24" s="117">
        <v>8129</v>
      </c>
      <c r="S24" s="170">
        <f t="shared" si="0"/>
        <v>-0.50030754090294</v>
      </c>
      <c r="T24" s="112">
        <v>768388</v>
      </c>
      <c r="U24" s="113">
        <v>68879</v>
      </c>
      <c r="V24" s="119">
        <f>T24/U24</f>
        <v>11.155620726201018</v>
      </c>
      <c r="W24" s="169"/>
      <c r="X24" s="45"/>
    </row>
    <row r="25" spans="1:27" s="53" customFormat="1" ht="15">
      <c r="A25" s="1"/>
      <c r="B25" s="239"/>
      <c r="C25" s="240"/>
      <c r="D25" s="88"/>
      <c r="E25" s="47"/>
      <c r="F25" s="47"/>
      <c r="G25" s="48"/>
      <c r="H25" s="49"/>
      <c r="I25" s="50"/>
      <c r="J25" s="49"/>
      <c r="K25" s="50"/>
      <c r="L25" s="49"/>
      <c r="M25" s="50"/>
      <c r="N25" s="49"/>
      <c r="O25" s="50"/>
      <c r="P25" s="50"/>
      <c r="Q25" s="51"/>
      <c r="R25" s="49"/>
      <c r="S25" s="52"/>
      <c r="T25" s="49"/>
      <c r="U25" s="50"/>
      <c r="V25" s="51"/>
      <c r="AA25" s="53" t="s">
        <v>63</v>
      </c>
    </row>
    <row r="26" spans="1:23" s="55" customFormat="1" ht="18">
      <c r="A26" s="54"/>
      <c r="F26" s="56"/>
      <c r="G26" s="57"/>
      <c r="H26" s="58"/>
      <c r="I26" s="59"/>
      <c r="J26" s="58"/>
      <c r="K26" s="59"/>
      <c r="L26" s="58"/>
      <c r="M26" s="59"/>
      <c r="N26" s="58"/>
      <c r="O26" s="59"/>
      <c r="P26" s="60"/>
      <c r="Q26" s="61"/>
      <c r="R26" s="62"/>
      <c r="S26" s="63"/>
      <c r="T26" s="62"/>
      <c r="U26" s="64"/>
      <c r="V26" s="61"/>
      <c r="W26" s="65"/>
    </row>
    <row r="27" spans="1:23" s="72" customFormat="1" ht="18" customHeight="1">
      <c r="A27" s="66"/>
      <c r="B27" s="46"/>
      <c r="C27" s="67"/>
      <c r="D27" s="241"/>
      <c r="E27" s="241"/>
      <c r="F27" s="241"/>
      <c r="G27" s="70"/>
      <c r="H27" s="71"/>
      <c r="J27" s="71"/>
      <c r="L27" s="71"/>
      <c r="N27" s="73"/>
      <c r="Q27" s="74"/>
      <c r="R27" s="242" t="s">
        <v>43</v>
      </c>
      <c r="S27" s="242"/>
      <c r="T27" s="242"/>
      <c r="U27" s="242"/>
      <c r="V27" s="242"/>
      <c r="W27" s="189"/>
    </row>
    <row r="28" spans="1:23" s="72" customFormat="1" ht="18">
      <c r="A28" s="66"/>
      <c r="B28" s="46"/>
      <c r="C28" s="67"/>
      <c r="D28" s="68"/>
      <c r="E28" s="69"/>
      <c r="F28" s="75"/>
      <c r="G28" s="70"/>
      <c r="L28" s="71"/>
      <c r="N28" s="73"/>
      <c r="Q28" s="74"/>
      <c r="R28" s="242"/>
      <c r="S28" s="242"/>
      <c r="T28" s="242"/>
      <c r="U28" s="242"/>
      <c r="V28" s="242"/>
      <c r="W28" s="189"/>
    </row>
    <row r="29" spans="1:23" s="72" customFormat="1" ht="18">
      <c r="A29" s="66"/>
      <c r="F29" s="70"/>
      <c r="G29" s="70"/>
      <c r="L29" s="71"/>
      <c r="N29" s="73"/>
      <c r="Q29" s="74"/>
      <c r="R29" s="242"/>
      <c r="S29" s="242"/>
      <c r="T29" s="242"/>
      <c r="U29" s="242"/>
      <c r="V29" s="242"/>
      <c r="W29" s="189"/>
    </row>
    <row r="30" spans="1:23" s="72" customFormat="1" ht="30" customHeight="1">
      <c r="A30" s="66"/>
      <c r="C30" s="70"/>
      <c r="E30" s="70"/>
      <c r="F30" s="70"/>
      <c r="G30" s="70"/>
      <c r="H30" s="71"/>
      <c r="J30" s="71"/>
      <c r="L30" s="71"/>
      <c r="N30" s="73"/>
      <c r="O30" s="243" t="s">
        <v>0</v>
      </c>
      <c r="P30" s="243"/>
      <c r="Q30" s="243"/>
      <c r="R30" s="243"/>
      <c r="S30" s="243"/>
      <c r="T30" s="243"/>
      <c r="U30" s="243"/>
      <c r="V30" s="243"/>
      <c r="W30" s="189"/>
    </row>
    <row r="31" spans="1:23" s="72" customFormat="1" ht="30" customHeight="1">
      <c r="A31" s="66"/>
      <c r="C31" s="70"/>
      <c r="E31" s="70"/>
      <c r="F31" s="70"/>
      <c r="G31" s="70"/>
      <c r="H31" s="71"/>
      <c r="J31" s="71"/>
      <c r="L31" s="71"/>
      <c r="N31" s="73"/>
      <c r="O31" s="243"/>
      <c r="P31" s="243"/>
      <c r="Q31" s="243"/>
      <c r="R31" s="243"/>
      <c r="S31" s="243"/>
      <c r="T31" s="243"/>
      <c r="U31" s="243"/>
      <c r="V31" s="243"/>
      <c r="W31" s="189"/>
    </row>
    <row r="32" spans="1:23" s="72" customFormat="1" ht="30" customHeight="1">
      <c r="A32" s="66"/>
      <c r="C32" s="70"/>
      <c r="E32" s="70"/>
      <c r="F32" s="70"/>
      <c r="G32" s="70"/>
      <c r="H32" s="71"/>
      <c r="J32" s="71"/>
      <c r="L32" s="71"/>
      <c r="N32" s="73"/>
      <c r="O32" s="243"/>
      <c r="P32" s="243"/>
      <c r="Q32" s="243"/>
      <c r="R32" s="243"/>
      <c r="S32" s="243"/>
      <c r="T32" s="243"/>
      <c r="U32" s="243"/>
      <c r="V32" s="243"/>
      <c r="W32" s="189"/>
    </row>
    <row r="33" spans="1:23" s="72" customFormat="1" ht="30" customHeight="1">
      <c r="A33" s="66"/>
      <c r="C33" s="70"/>
      <c r="E33" s="70"/>
      <c r="F33" s="70"/>
      <c r="G33" s="70"/>
      <c r="H33" s="71"/>
      <c r="J33" s="71"/>
      <c r="L33" s="71"/>
      <c r="N33" s="73"/>
      <c r="O33" s="243"/>
      <c r="P33" s="243"/>
      <c r="Q33" s="243"/>
      <c r="R33" s="243"/>
      <c r="S33" s="243"/>
      <c r="T33" s="243"/>
      <c r="U33" s="243"/>
      <c r="V33" s="243"/>
      <c r="W33" s="189"/>
    </row>
    <row r="34" spans="1:23" s="72" customFormat="1" ht="30" customHeight="1">
      <c r="A34" s="66"/>
      <c r="C34" s="70"/>
      <c r="E34" s="70"/>
      <c r="F34" s="70"/>
      <c r="G34" s="70"/>
      <c r="H34" s="71"/>
      <c r="J34" s="71"/>
      <c r="L34" s="71"/>
      <c r="N34" s="73"/>
      <c r="O34" s="243"/>
      <c r="P34" s="243"/>
      <c r="Q34" s="243"/>
      <c r="R34" s="243"/>
      <c r="S34" s="243"/>
      <c r="T34" s="243"/>
      <c r="U34" s="243"/>
      <c r="V34" s="243"/>
      <c r="W34" s="189"/>
    </row>
    <row r="35" spans="1:23" s="72" customFormat="1" ht="45" customHeight="1">
      <c r="A35" s="66"/>
      <c r="C35" s="70"/>
      <c r="E35" s="70"/>
      <c r="F35" s="76"/>
      <c r="G35" s="76"/>
      <c r="H35" s="77"/>
      <c r="I35" s="78"/>
      <c r="J35" s="77"/>
      <c r="K35" s="78"/>
      <c r="L35" s="77"/>
      <c r="M35" s="78"/>
      <c r="N35" s="73"/>
      <c r="O35" s="243"/>
      <c r="P35" s="243"/>
      <c r="Q35" s="243"/>
      <c r="R35" s="243"/>
      <c r="S35" s="243"/>
      <c r="T35" s="243"/>
      <c r="U35" s="243"/>
      <c r="V35" s="243"/>
      <c r="W35" s="189"/>
    </row>
    <row r="36" spans="1:23" s="72" customFormat="1" ht="33" customHeight="1">
      <c r="A36" s="66"/>
      <c r="C36" s="70"/>
      <c r="E36" s="70"/>
      <c r="F36" s="76"/>
      <c r="G36" s="76"/>
      <c r="H36" s="77"/>
      <c r="I36" s="78"/>
      <c r="J36" s="77"/>
      <c r="K36" s="78"/>
      <c r="L36" s="77"/>
      <c r="M36" s="78"/>
      <c r="N36" s="73"/>
      <c r="O36" s="237" t="s">
        <v>53</v>
      </c>
      <c r="P36" s="238"/>
      <c r="Q36" s="238"/>
      <c r="R36" s="238"/>
      <c r="S36" s="238"/>
      <c r="T36" s="238"/>
      <c r="U36" s="238"/>
      <c r="V36" s="238"/>
      <c r="W36" s="189"/>
    </row>
    <row r="37" spans="1:23" s="72" customFormat="1" ht="33" customHeight="1">
      <c r="A37" s="66"/>
      <c r="C37" s="70"/>
      <c r="E37" s="70"/>
      <c r="F37" s="76"/>
      <c r="G37" s="76"/>
      <c r="H37" s="77"/>
      <c r="I37" s="78"/>
      <c r="J37" s="77"/>
      <c r="K37" s="78"/>
      <c r="L37" s="77"/>
      <c r="M37" s="78"/>
      <c r="N37" s="73"/>
      <c r="O37" s="238"/>
      <c r="P37" s="238"/>
      <c r="Q37" s="238"/>
      <c r="R37" s="238"/>
      <c r="S37" s="238"/>
      <c r="T37" s="238"/>
      <c r="U37" s="238"/>
      <c r="V37" s="238"/>
      <c r="W37" s="189"/>
    </row>
    <row r="38" spans="1:23" s="72" customFormat="1" ht="33" customHeight="1">
      <c r="A38" s="66"/>
      <c r="C38" s="70"/>
      <c r="E38" s="70"/>
      <c r="F38" s="76"/>
      <c r="G38" s="76"/>
      <c r="H38" s="77"/>
      <c r="I38" s="78"/>
      <c r="J38" s="77"/>
      <c r="K38" s="78"/>
      <c r="L38" s="77"/>
      <c r="M38" s="78"/>
      <c r="N38" s="73"/>
      <c r="O38" s="238"/>
      <c r="P38" s="238"/>
      <c r="Q38" s="238"/>
      <c r="R38" s="238"/>
      <c r="S38" s="238"/>
      <c r="T38" s="238"/>
      <c r="U38" s="238"/>
      <c r="V38" s="238"/>
      <c r="W38" s="189"/>
    </row>
    <row r="39" spans="1:23" s="72" customFormat="1" ht="33" customHeight="1">
      <c r="A39" s="66"/>
      <c r="C39" s="70"/>
      <c r="E39" s="70"/>
      <c r="F39" s="76"/>
      <c r="G39" s="76"/>
      <c r="H39" s="77"/>
      <c r="I39" s="78"/>
      <c r="J39" s="77"/>
      <c r="K39" s="78"/>
      <c r="L39" s="77"/>
      <c r="M39" s="78"/>
      <c r="N39" s="73"/>
      <c r="O39" s="238"/>
      <c r="P39" s="238"/>
      <c r="Q39" s="238"/>
      <c r="R39" s="238"/>
      <c r="S39" s="238"/>
      <c r="T39" s="238"/>
      <c r="U39" s="238"/>
      <c r="V39" s="238"/>
      <c r="W39" s="189"/>
    </row>
    <row r="40" spans="1:23" s="72" customFormat="1" ht="33" customHeight="1">
      <c r="A40" s="66"/>
      <c r="C40" s="70"/>
      <c r="E40" s="70"/>
      <c r="F40" s="76"/>
      <c r="G40" s="76"/>
      <c r="H40" s="77"/>
      <c r="I40" s="78"/>
      <c r="J40" s="77"/>
      <c r="K40" s="78"/>
      <c r="L40" s="77"/>
      <c r="M40" s="78"/>
      <c r="N40" s="73"/>
      <c r="O40" s="238"/>
      <c r="P40" s="238"/>
      <c r="Q40" s="238"/>
      <c r="R40" s="238"/>
      <c r="S40" s="238"/>
      <c r="T40" s="238"/>
      <c r="U40" s="238"/>
      <c r="V40" s="238"/>
      <c r="W40" s="189"/>
    </row>
    <row r="41" spans="15:22" ht="33" customHeight="1">
      <c r="O41" s="238"/>
      <c r="P41" s="238"/>
      <c r="Q41" s="238"/>
      <c r="R41" s="238"/>
      <c r="S41" s="238"/>
      <c r="T41" s="238"/>
      <c r="U41" s="238"/>
      <c r="V41" s="238"/>
    </row>
    <row r="42" spans="15:22" ht="33" customHeight="1">
      <c r="O42" s="238"/>
      <c r="P42" s="238"/>
      <c r="Q42" s="238"/>
      <c r="R42" s="238"/>
      <c r="S42" s="238"/>
      <c r="T42" s="238"/>
      <c r="U42" s="238"/>
      <c r="V42" s="238"/>
    </row>
  </sheetData>
  <sheetProtection/>
  <mergeCells count="18">
    <mergeCell ref="G3:G4"/>
    <mergeCell ref="H3:I3"/>
    <mergeCell ref="J3:K3"/>
    <mergeCell ref="O36:V42"/>
    <mergeCell ref="B25:C25"/>
    <mergeCell ref="D27:F27"/>
    <mergeCell ref="R27:V29"/>
    <mergeCell ref="O30:V35"/>
    <mergeCell ref="L3:M3"/>
    <mergeCell ref="N3:Q3"/>
    <mergeCell ref="R3:S3"/>
    <mergeCell ref="T3:V3"/>
    <mergeCell ref="A2:V2"/>
    <mergeCell ref="B3:B4"/>
    <mergeCell ref="C3:C4"/>
    <mergeCell ref="D3:D4"/>
    <mergeCell ref="E3:E4"/>
    <mergeCell ref="F3:F4"/>
  </mergeCells>
  <printOptions/>
  <pageMargins left="0.75" right="0.75" top="1" bottom="1" header="0.5" footer="0.5"/>
  <pageSetup horizontalDpi="600" verticalDpi="600" orientation="portrait" paperSize="9"/>
  <ignoredErrors>
    <ignoredError sqref="P6 N7:Q12 N20:Q22 N23:P24 N13:Q19 V6:V1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2010-02-15T22:12:55Z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