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4801" windowWidth="19320" windowHeight="12120" tabRatio="804" activeTab="0"/>
  </bookViews>
  <sheets>
    <sheet name="16-18 Jul 10 (we 29)" sheetId="1" r:id="rId1"/>
    <sheet name="16-18 Jul 10 (TOP 20)" sheetId="2" r:id="rId2"/>
  </sheets>
  <definedNames>
    <definedName name="_xlnm.Print_Area" localSheetId="0">'16-18 Jul 10 (we 29)'!$A$1:$V$94</definedName>
  </definedNames>
  <calcPr fullCalcOnLoad="1"/>
</workbook>
</file>

<file path=xl/sharedStrings.xml><?xml version="1.0" encoding="utf-8"?>
<sst xmlns="http://schemas.openxmlformats.org/spreadsheetml/2006/main" count="250" uniqueCount="103">
  <si>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</si>
  <si>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</si>
  <si>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</si>
  <si>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</si>
  <si>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</si>
  <si>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AY LAV YU</t>
  </si>
  <si>
    <t>REBOUND, THE</t>
  </si>
  <si>
    <t>CRAZIES, THE</t>
  </si>
  <si>
    <t>PARANORMAL ACTIVITY</t>
  </si>
  <si>
    <t>REMEMBER ME</t>
  </si>
  <si>
    <t>IRON MAN 2</t>
  </si>
  <si>
    <t>LAST STATION, THE</t>
  </si>
  <si>
    <t>ROBIN HOOD</t>
  </si>
  <si>
    <t>STONING OF SORAYA M., THE</t>
  </si>
  <si>
    <t>SELVİ BOYLUM AL YAZMALIM</t>
  </si>
  <si>
    <t>DATE NIGHT</t>
  </si>
  <si>
    <t>GELECEKTEN BİR GÜN</t>
  </si>
  <si>
    <t>SHREK FOREVER AFTER</t>
  </si>
  <si>
    <t>NIGHTMARE ON ELM STREET</t>
  </si>
  <si>
    <t>WARNER BROS. TÜRKİYE</t>
  </si>
  <si>
    <t>TİGLON FİLM</t>
  </si>
  <si>
    <t>FROZEN</t>
  </si>
  <si>
    <t>MEDYAVİZYON</t>
  </si>
  <si>
    <t>PİNEMA</t>
  </si>
  <si>
    <t>EV</t>
  </si>
  <si>
    <t>COLLECTOR, THE</t>
  </si>
  <si>
    <t>ROMANTİK KOMEDİ</t>
  </si>
  <si>
    <t>NANNY MC PHEE AND THE BIG BANG</t>
  </si>
  <si>
    <t>PLANET 51</t>
  </si>
  <si>
    <t>OFF KARADENİZ</t>
  </si>
  <si>
    <t>YOUNG VICTORIA, THE</t>
  </si>
  <si>
    <t>FROM PARIS WITH LOVE</t>
  </si>
  <si>
    <t>SEX &amp; THE CITY 2</t>
  </si>
  <si>
    <t>JONESES, THE</t>
  </si>
  <si>
    <t>TORMENTED</t>
  </si>
  <si>
    <t>*Sorted according to Weekend Total G.B.O. - Hafta sonu toplam hasılat sütununa göre sıralanmıştır.</t>
  </si>
  <si>
    <t>Last Weekend</t>
  </si>
  <si>
    <t>Distributor</t>
  </si>
  <si>
    <t>Friday</t>
  </si>
  <si>
    <t>Saturday</t>
  </si>
  <si>
    <t>Sunday</t>
  </si>
  <si>
    <t>Change</t>
  </si>
  <si>
    <t>Adm.</t>
  </si>
  <si>
    <t>G.B.O.</t>
  </si>
  <si>
    <t>TWILIGHT SAGA: ECLIPSE</t>
  </si>
  <si>
    <t>TOY STORY 3</t>
  </si>
  <si>
    <t>ÇOK FİLİM HAREKETLER BUNLAR</t>
  </si>
  <si>
    <t>REFUGE, LE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</si>
  <si>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</si>
  <si>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</si>
  <si>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</si>
  <si>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</si>
  <si>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</si>
  <si>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</si>
  <si>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</si>
  <si>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</si>
  <si>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KNIGHT AND DAY</t>
  </si>
  <si>
    <t>CHLOE</t>
  </si>
  <si>
    <t>DEATH BELL</t>
  </si>
  <si>
    <t>YOGA HAKWON</t>
  </si>
  <si>
    <t>LAST SONG,THE</t>
  </si>
  <si>
    <t>BOUNTY HUNTER</t>
  </si>
  <si>
    <t>DAYBREAKERS</t>
  </si>
  <si>
    <t>LOOKING FOR ERIC</t>
  </si>
  <si>
    <t>CLOUDY WITH A CHANCE OF MEATBALLS</t>
  </si>
  <si>
    <t>SORCERER’S APPRENTICE</t>
  </si>
  <si>
    <t>PRINCE OF PERSIA:THE SANDS OF TIME</t>
  </si>
  <si>
    <t>NEFES: VATAN SAĞOLSUN</t>
  </si>
  <si>
    <t>02.07 10</t>
  </si>
  <si>
    <t>DUKA FILM</t>
  </si>
  <si>
    <t>ORDINARY PEOPLE</t>
  </si>
  <si>
    <t>VALENTINE'S DAY</t>
  </si>
  <si>
    <t>EDEN A L'OUEST</t>
  </si>
  <si>
    <t>TALE 52</t>
  </si>
  <si>
    <t>LE HERRISON</t>
  </si>
  <si>
    <t>SON MEVSİM: ŞAVAKLAR</t>
  </si>
  <si>
    <t>INVICTUS</t>
  </si>
  <si>
    <t>BAHTI KARA</t>
  </si>
  <si>
    <t>SHOCK LABYRINTH: EXTREME, THE</t>
  </si>
  <si>
    <t>BAŞKA DİLDE AŞK</t>
  </si>
  <si>
    <t>SİZİ SEVİYORUM</t>
  </si>
  <si>
    <t>DID YOU HEAR ABOUT THE MORGANS?</t>
  </si>
  <si>
    <t>PUS</t>
  </si>
  <si>
    <t>ONDINE</t>
  </si>
  <si>
    <t>ANTICHRIST</t>
  </si>
  <si>
    <t>AYRILIK</t>
  </si>
  <si>
    <t>RECEP İVEDİK 3</t>
  </si>
  <si>
    <t>YÜREĞİNE SOR</t>
  </si>
  <si>
    <t>DABBE 2</t>
  </si>
  <si>
    <t>KUTSAL DAMACANA 2</t>
  </si>
  <si>
    <t>CLIENTE</t>
  </si>
  <si>
    <t>RED KIT</t>
  </si>
  <si>
    <t>ÖZEN FİLM</t>
  </si>
  <si>
    <t>CHANTIER</t>
  </si>
  <si>
    <t>BACK-UP PLAN, THE</t>
  </si>
  <si>
    <t>EYYVAH EYVAH</t>
  </si>
  <si>
    <t>CHUGYEOGJA</t>
  </si>
  <si>
    <t>HALLOWEEN II</t>
  </si>
  <si>
    <t>DELİ DUMRUL: KURTLAR KUŞLAR ALEMİNDE</t>
  </si>
  <si>
    <t>UIP TÜRKİYE</t>
  </si>
  <si>
    <t>L'AFFAIRE FAREWELL</t>
  </si>
  <si>
    <t>BOOK OF ELI, THE</t>
  </si>
  <si>
    <t>EL SECRETO DE SUS OJOS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</si>
</sst>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98">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9"/>
      <name val="Arial"/>
      <family val="0"/>
    </font>
    <font>
      <b/>
      <sz val="12"/>
      <color indexed="9"/>
      <name val="Trebuchet MS"/>
      <family val="2"/>
    </font>
    <font>
      <sz val="12"/>
      <color indexed="9"/>
      <name val="Impact"/>
      <family val="2"/>
    </font>
    <font>
      <sz val="8"/>
      <name val="Trebuchet MS"/>
      <family val="2"/>
    </font>
    <font>
      <b/>
      <sz val="11"/>
      <name val="Century Gothic"/>
      <family val="2"/>
    </font>
    <font>
      <b/>
      <sz val="10"/>
      <color indexed="9"/>
      <name val="Trebuchet MS"/>
      <family val="2"/>
    </font>
    <font>
      <sz val="10"/>
      <color indexed="9"/>
      <name val="Trebuchet MS"/>
      <family val="2"/>
    </font>
    <font>
      <sz val="10"/>
      <color indexed="40"/>
      <name val="Arial"/>
      <family val="0"/>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i/>
      <sz val="8"/>
      <name val="Verdana"/>
      <family val="2"/>
    </font>
    <font>
      <sz val="10"/>
      <color indexed="9"/>
      <name val="Arial"/>
      <family val="0"/>
    </font>
    <font>
      <sz val="9"/>
      <name val="Garamond"/>
      <family val="1"/>
    </font>
    <font>
      <sz val="10"/>
      <color indexed="47"/>
      <name val="GoudyLight"/>
      <family val="0"/>
    </font>
    <font>
      <sz val="18"/>
      <color indexed="40"/>
      <name val="Arial"/>
      <family val="0"/>
    </font>
    <font>
      <b/>
      <sz val="9"/>
      <name val="Garamond"/>
      <family val="1"/>
    </font>
    <font>
      <b/>
      <sz val="9"/>
      <color indexed="9"/>
      <name val="Garamond"/>
      <family val="1"/>
    </font>
    <font>
      <b/>
      <sz val="9"/>
      <name val="Verdana"/>
      <family val="2"/>
    </font>
    <font>
      <b/>
      <sz val="9"/>
      <color indexed="9"/>
      <name val="Verdana"/>
      <family val="2"/>
    </font>
    <font>
      <sz val="14"/>
      <color indexed="47"/>
      <name val="GoudyLight"/>
      <family val="0"/>
    </font>
    <font>
      <b/>
      <sz val="10"/>
      <name val="Arial"/>
      <family val="0"/>
    </font>
    <font>
      <b/>
      <sz val="10"/>
      <color indexed="9"/>
      <name val="Arial"/>
      <family val="0"/>
    </font>
    <font>
      <sz val="9"/>
      <name val="Verdana"/>
      <family val="2"/>
    </font>
    <font>
      <sz val="9"/>
      <color indexed="9"/>
      <name val="Garamond"/>
      <family val="1"/>
    </font>
    <font>
      <sz val="9"/>
      <color indexed="9"/>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8"/>
      <color indexed="8"/>
      <name val="Garamond"/>
      <family val="0"/>
    </font>
    <font>
      <sz val="28"/>
      <color indexed="8"/>
      <name val="Garamond"/>
      <family val="0"/>
    </font>
    <font>
      <sz val="20"/>
      <color indexed="8"/>
      <name val="Garamond"/>
      <family val="0"/>
    </font>
    <font>
      <sz val="16"/>
      <color indexed="8"/>
      <name val="Garamond"/>
      <family val="0"/>
    </font>
    <font>
      <u val="single"/>
      <sz val="16"/>
      <color indexed="9"/>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34"/>
      <color indexed="8"/>
      <name val="Garamond"/>
      <family val="0"/>
    </font>
    <font>
      <sz val="36"/>
      <color indexed="8"/>
      <name val="Garamond"/>
      <family val="0"/>
    </font>
    <font>
      <b/>
      <sz val="14"/>
      <color indexed="8"/>
      <name val="Garamond"/>
      <family val="0"/>
    </font>
    <font>
      <sz val="18"/>
      <color indexed="8"/>
      <name val="Garamond"/>
      <family val="0"/>
    </font>
    <font>
      <sz val="12"/>
      <color indexed="8"/>
      <name val="Garamond"/>
      <family val="0"/>
    </font>
    <font>
      <sz val="10"/>
      <color indexed="8"/>
      <name val="Garamond"/>
      <family val="0"/>
    </font>
    <font>
      <u val="single"/>
      <sz val="10"/>
      <color indexed="8"/>
      <name val="Garamond"/>
      <family val="0"/>
    </font>
    <font>
      <sz val="10"/>
      <color indexed="9"/>
      <name val="Garamon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medium"/>
      <bottom style="hair"/>
    </border>
    <border>
      <left>
        <color indexed="63"/>
      </left>
      <right style="hair"/>
      <top style="hair"/>
      <bottom style="hair"/>
    </border>
    <border>
      <left style="medium"/>
      <right>
        <color indexed="63"/>
      </right>
      <top style="hair"/>
      <bottom style="hair"/>
    </border>
    <border>
      <left style="hair"/>
      <right style="hair"/>
      <top style="hair"/>
      <bottom style="medium"/>
    </border>
    <border>
      <left style="hair"/>
      <right style="medium"/>
      <top style="hair"/>
      <bottom style="medium"/>
    </border>
    <border>
      <left style="medium"/>
      <right>
        <color indexed="63"/>
      </right>
      <top>
        <color indexed="63"/>
      </top>
      <bottom>
        <color indexed="63"/>
      </bottom>
    </border>
    <border>
      <left style="medium"/>
      <right>
        <color indexed="63"/>
      </right>
      <top style="hair"/>
      <bottom style="thin"/>
    </border>
    <border>
      <left style="medium"/>
      <right style="hair"/>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hair"/>
      <top style="hair"/>
      <bottom style="thin"/>
    </border>
    <border>
      <left style="hair"/>
      <right style="medium"/>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style="hair"/>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171" fontId="0" fillId="0" borderId="0" applyFont="0" applyFill="0" applyBorder="0" applyAlignment="0" applyProtection="0"/>
    <xf numFmtId="0" fontId="84" fillId="27" borderId="1" applyNumberFormat="0" applyAlignment="0" applyProtection="0"/>
    <xf numFmtId="0" fontId="8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87" fillId="29" borderId="0" applyNumberFormat="0" applyBorder="0" applyAlignment="0" applyProtection="0"/>
    <xf numFmtId="0" fontId="88" fillId="0" borderId="3" applyNumberFormat="0" applyFill="0" applyAlignment="0" applyProtection="0"/>
    <xf numFmtId="0" fontId="89" fillId="0" borderId="4" applyNumberFormat="0" applyFill="0" applyAlignment="0" applyProtection="0"/>
    <xf numFmtId="0" fontId="90" fillId="0" borderId="5" applyNumberFormat="0" applyFill="0" applyAlignment="0" applyProtection="0"/>
    <xf numFmtId="0" fontId="90" fillId="0" borderId="0" applyNumberFormat="0" applyFill="0" applyBorder="0" applyAlignment="0" applyProtection="0"/>
    <xf numFmtId="0" fontId="2"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83">
    <xf numFmtId="0" fontId="0" fillId="0" borderId="0" xfId="0" applyAlignment="1">
      <alignment/>
    </xf>
    <xf numFmtId="3" fontId="14" fillId="33" borderId="10" xfId="0" applyNumberFormat="1" applyFont="1" applyFill="1" applyBorder="1" applyAlignment="1" applyProtection="1">
      <alignment horizontal="center" vertical="center"/>
      <protection/>
    </xf>
    <xf numFmtId="0" fontId="14"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2"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190" fontId="10" fillId="0" borderId="11" xfId="0" applyNumberFormat="1" applyFont="1" applyFill="1" applyBorder="1" applyAlignment="1" applyProtection="1">
      <alignment horizontal="center" vertical="center"/>
      <protection/>
    </xf>
    <xf numFmtId="0" fontId="10" fillId="0" borderId="11" xfId="0" applyFont="1" applyFill="1" applyBorder="1" applyAlignment="1" applyProtection="1">
      <alignment vertical="center"/>
      <protection/>
    </xf>
    <xf numFmtId="0" fontId="10" fillId="0" borderId="11" xfId="0" applyFont="1" applyFill="1" applyBorder="1" applyAlignment="1" applyProtection="1">
      <alignment horizontal="center" vertical="center"/>
      <protection/>
    </xf>
    <xf numFmtId="3"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191" fontId="9"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1" xfId="0" applyFont="1" applyFill="1" applyBorder="1" applyAlignment="1">
      <alignment horizontal="center" vertical="center"/>
    </xf>
    <xf numFmtId="191" fontId="6" fillId="0" borderId="11" xfId="0" applyNumberFormat="1" applyFont="1" applyFill="1" applyBorder="1" applyAlignment="1" applyProtection="1">
      <alignment horizontal="right" vertical="center"/>
      <protection locked="0"/>
    </xf>
    <xf numFmtId="191" fontId="14" fillId="33" borderId="10" xfId="0" applyNumberFormat="1" applyFont="1" applyFill="1" applyBorder="1" applyAlignment="1" applyProtection="1">
      <alignment horizontal="right" vertical="center"/>
      <protection/>
    </xf>
    <xf numFmtId="191" fontId="13"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4" fillId="33" borderId="10" xfId="0" applyNumberFormat="1" applyFont="1" applyFill="1" applyBorder="1" applyAlignment="1" applyProtection="1">
      <alignment horizontal="right" vertical="center"/>
      <protection/>
    </xf>
    <xf numFmtId="196" fontId="9"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171" fontId="16" fillId="0" borderId="11" xfId="43" applyFont="1" applyFill="1" applyBorder="1" applyAlignment="1" applyProtection="1">
      <alignment horizontal="left" vertical="center"/>
      <protection/>
    </xf>
    <xf numFmtId="190" fontId="16" fillId="0" borderId="11" xfId="0" applyNumberFormat="1" applyFont="1" applyFill="1" applyBorder="1" applyAlignment="1" applyProtection="1">
      <alignment horizontal="center" vertical="center"/>
      <protection/>
    </xf>
    <xf numFmtId="0" fontId="16" fillId="0" borderId="11" xfId="0" applyFont="1" applyFill="1" applyBorder="1" applyAlignment="1" applyProtection="1">
      <alignment vertical="center"/>
      <protection/>
    </xf>
    <xf numFmtId="0" fontId="16" fillId="0" borderId="11" xfId="0" applyNumberFormat="1" applyFont="1" applyFill="1" applyBorder="1" applyAlignment="1" applyProtection="1">
      <alignment horizontal="center" vertical="center"/>
      <protection/>
    </xf>
    <xf numFmtId="191" fontId="17"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xf>
    <xf numFmtId="191" fontId="16" fillId="0" borderId="11" xfId="0" applyNumberFormat="1" applyFont="1" applyFill="1" applyBorder="1" applyAlignment="1" applyProtection="1">
      <alignment horizontal="right" vertical="center"/>
      <protection/>
    </xf>
    <xf numFmtId="196" fontId="16" fillId="0" borderId="11" xfId="0" applyNumberFormat="1" applyFont="1" applyFill="1" applyBorder="1" applyAlignment="1" applyProtection="1">
      <alignment horizontal="right" vertical="center"/>
      <protection/>
    </xf>
    <xf numFmtId="191" fontId="19" fillId="0" borderId="11" xfId="0" applyNumberFormat="1" applyFont="1" applyFill="1" applyBorder="1" applyAlignment="1" applyProtection="1">
      <alignment horizontal="right" vertical="center"/>
      <protection/>
    </xf>
    <xf numFmtId="196" fontId="19" fillId="0" borderId="11" xfId="0" applyNumberFormat="1" applyFont="1" applyFill="1" applyBorder="1" applyAlignment="1" applyProtection="1">
      <alignment horizontal="right" vertical="center"/>
      <protection/>
    </xf>
    <xf numFmtId="191" fontId="18" fillId="0" borderId="11" xfId="0" applyNumberFormat="1" applyFont="1" applyFill="1" applyBorder="1" applyAlignment="1" applyProtection="1">
      <alignment horizontal="right" vertical="center"/>
      <protection/>
    </xf>
    <xf numFmtId="196" fontId="18" fillId="0" borderId="11" xfId="0" applyNumberFormat="1" applyFont="1" applyFill="1" applyBorder="1" applyAlignment="1" applyProtection="1">
      <alignment horizontal="right" vertical="center"/>
      <protection locked="0"/>
    </xf>
    <xf numFmtId="0" fontId="16" fillId="0" borderId="11" xfId="0" applyFont="1" applyFill="1" applyBorder="1" applyAlignment="1" applyProtection="1">
      <alignment vertical="center"/>
      <protection locked="0"/>
    </xf>
    <xf numFmtId="196" fontId="20" fillId="0" borderId="11" xfId="0" applyNumberFormat="1" applyFont="1" applyFill="1" applyBorder="1" applyAlignment="1" applyProtection="1">
      <alignment horizontal="right" vertical="center"/>
      <protection locked="0"/>
    </xf>
    <xf numFmtId="193" fontId="20" fillId="0" borderId="11" xfId="0" applyNumberFormat="1" applyFont="1" applyFill="1" applyBorder="1" applyAlignment="1" applyProtection="1">
      <alignment vertical="center"/>
      <protection locked="0"/>
    </xf>
    <xf numFmtId="191" fontId="20" fillId="0" borderId="11" xfId="0" applyNumberFormat="1" applyFont="1" applyFill="1" applyBorder="1" applyAlignment="1" applyProtection="1">
      <alignment horizontal="right" vertical="center"/>
      <protection locked="0"/>
    </xf>
    <xf numFmtId="192" fontId="20" fillId="0" borderId="11" xfId="0"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196" fontId="21" fillId="33" borderId="10" xfId="0" applyNumberFormat="1" applyFont="1" applyFill="1" applyBorder="1" applyAlignment="1" applyProtection="1">
      <alignment horizontal="right" vertical="center"/>
      <protection/>
    </xf>
    <xf numFmtId="193" fontId="21" fillId="33" borderId="10" xfId="0" applyNumberFormat="1" applyFont="1" applyFill="1" applyBorder="1" applyAlignment="1" applyProtection="1">
      <alignment horizontal="center" vertical="center"/>
      <protection/>
    </xf>
    <xf numFmtId="191" fontId="21" fillId="33" borderId="10" xfId="0" applyNumberFormat="1" applyFont="1" applyFill="1" applyBorder="1" applyAlignment="1" applyProtection="1">
      <alignment horizontal="right" vertical="center"/>
      <protection/>
    </xf>
    <xf numFmtId="192" fontId="21" fillId="33" borderId="10" xfId="60" applyNumberFormat="1"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196" fontId="22" fillId="0" borderId="11" xfId="0" applyNumberFormat="1" applyFont="1" applyFill="1" applyBorder="1" applyAlignment="1" applyProtection="1">
      <alignment horizontal="right" vertical="center"/>
      <protection/>
    </xf>
    <xf numFmtId="193" fontId="22" fillId="0" borderId="11" xfId="0" applyNumberFormat="1" applyFont="1" applyFill="1" applyBorder="1" applyAlignment="1" applyProtection="1">
      <alignment vertical="center"/>
      <protection/>
    </xf>
    <xf numFmtId="191" fontId="22" fillId="0" borderId="11" xfId="0" applyNumberFormat="1" applyFont="1" applyFill="1" applyBorder="1" applyAlignment="1" applyProtection="1">
      <alignment horizontal="right" vertical="center"/>
      <protection/>
    </xf>
    <xf numFmtId="192" fontId="22" fillId="0" borderId="11" xfId="60" applyNumberFormat="1" applyFont="1" applyFill="1" applyBorder="1" applyAlignment="1" applyProtection="1">
      <alignment vertical="center"/>
      <protection/>
    </xf>
    <xf numFmtId="0" fontId="21" fillId="0" borderId="11" xfId="0" applyFont="1" applyFill="1" applyBorder="1" applyAlignment="1" applyProtection="1">
      <alignment vertical="center"/>
      <protection/>
    </xf>
    <xf numFmtId="196" fontId="22" fillId="33" borderId="10" xfId="0" applyNumberFormat="1" applyFont="1" applyFill="1" applyBorder="1" applyAlignment="1" applyProtection="1">
      <alignment horizontal="right" vertical="center"/>
      <protection/>
    </xf>
    <xf numFmtId="0" fontId="28" fillId="0" borderId="12" xfId="0" applyFont="1" applyFill="1" applyBorder="1" applyAlignment="1" applyProtection="1">
      <alignment horizontal="center"/>
      <protection/>
    </xf>
    <xf numFmtId="0" fontId="29" fillId="0" borderId="13" xfId="0" applyFont="1" applyFill="1" applyBorder="1" applyAlignment="1" applyProtection="1">
      <alignment horizontal="center"/>
      <protection/>
    </xf>
    <xf numFmtId="0" fontId="28" fillId="0" borderId="11" xfId="0" applyFont="1" applyFill="1" applyBorder="1" applyAlignment="1" applyProtection="1">
      <alignment horizontal="center"/>
      <protection/>
    </xf>
    <xf numFmtId="0" fontId="29" fillId="0" borderId="14" xfId="0" applyFont="1" applyFill="1" applyBorder="1" applyAlignment="1" applyProtection="1">
      <alignment horizontal="center"/>
      <protection/>
    </xf>
    <xf numFmtId="191" fontId="28" fillId="0" borderId="15" xfId="0" applyNumberFormat="1" applyFont="1" applyFill="1" applyBorder="1" applyAlignment="1" applyProtection="1">
      <alignment horizontal="center" wrapText="1"/>
      <protection/>
    </xf>
    <xf numFmtId="196" fontId="28" fillId="0" borderId="15" xfId="0" applyNumberFormat="1" applyFont="1" applyFill="1" applyBorder="1" applyAlignment="1" applyProtection="1">
      <alignment horizontal="center" wrapText="1"/>
      <protection/>
    </xf>
    <xf numFmtId="193" fontId="28" fillId="0" borderId="15" xfId="0" applyNumberFormat="1" applyFont="1" applyFill="1" applyBorder="1" applyAlignment="1" applyProtection="1">
      <alignment horizontal="center" wrapText="1"/>
      <protection/>
    </xf>
    <xf numFmtId="192" fontId="28" fillId="0" borderId="15" xfId="0" applyNumberFormat="1" applyFont="1" applyFill="1" applyBorder="1" applyAlignment="1" applyProtection="1">
      <alignment horizontal="center" wrapText="1"/>
      <protection/>
    </xf>
    <xf numFmtId="193" fontId="28" fillId="0" borderId="16" xfId="0" applyNumberFormat="1" applyFont="1" applyFill="1" applyBorder="1" applyAlignment="1" applyProtection="1">
      <alignment horizontal="center" wrapText="1"/>
      <protection/>
    </xf>
    <xf numFmtId="1" fontId="30" fillId="0" borderId="11" xfId="0" applyNumberFormat="1" applyFont="1" applyFill="1" applyBorder="1" applyAlignment="1" applyProtection="1">
      <alignment horizontal="right" vertical="center"/>
      <protection/>
    </xf>
    <xf numFmtId="0" fontId="30" fillId="0" borderId="14" xfId="0" applyFont="1" applyFill="1" applyBorder="1" applyAlignment="1" applyProtection="1">
      <alignment horizontal="right" vertical="center"/>
      <protection/>
    </xf>
    <xf numFmtId="0" fontId="30" fillId="0" borderId="17" xfId="0" applyFont="1" applyFill="1" applyBorder="1" applyAlignment="1" applyProtection="1">
      <alignment horizontal="right" vertical="center"/>
      <protection/>
    </xf>
    <xf numFmtId="0" fontId="31" fillId="33" borderId="10" xfId="0" applyFont="1" applyFill="1" applyBorder="1" applyAlignment="1" applyProtection="1">
      <alignment horizontal="center" vertical="center"/>
      <protection/>
    </xf>
    <xf numFmtId="0" fontId="31" fillId="0" borderId="11" xfId="0" applyFont="1" applyFill="1" applyBorder="1" applyAlignment="1" applyProtection="1">
      <alignment horizontal="right" vertical="center"/>
      <protection/>
    </xf>
    <xf numFmtId="0" fontId="30" fillId="0" borderId="11" xfId="0" applyFont="1" applyFill="1" applyBorder="1" applyAlignment="1" applyProtection="1">
      <alignment horizontal="right" vertical="center"/>
      <protection locked="0"/>
    </xf>
    <xf numFmtId="3" fontId="33" fillId="0" borderId="11" xfId="43" applyNumberFormat="1" applyFont="1" applyFill="1" applyBorder="1" applyAlignment="1">
      <alignment horizontal="right" vertical="center"/>
    </xf>
    <xf numFmtId="0" fontId="30" fillId="0" borderId="18" xfId="0" applyFont="1" applyFill="1" applyBorder="1" applyAlignment="1" applyProtection="1">
      <alignment horizontal="right" vertical="center"/>
      <protection/>
    </xf>
    <xf numFmtId="0" fontId="34" fillId="0" borderId="11"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24" fillId="0" borderId="11" xfId="0" applyFont="1" applyFill="1" applyBorder="1" applyAlignment="1" applyProtection="1">
      <alignment vertical="center"/>
      <protection locked="0"/>
    </xf>
    <xf numFmtId="0" fontId="34" fillId="0" borderId="11" xfId="0" applyFont="1" applyFill="1" applyBorder="1" applyAlignment="1" applyProtection="1">
      <alignment horizontal="center"/>
      <protection/>
    </xf>
    <xf numFmtId="1" fontId="35" fillId="0" borderId="11" xfId="0" applyNumberFormat="1" applyFont="1" applyFill="1" applyBorder="1" applyAlignment="1" applyProtection="1">
      <alignment horizontal="right" vertical="center"/>
      <protection/>
    </xf>
    <xf numFmtId="0" fontId="25" fillId="0" borderId="12" xfId="0" applyFont="1" applyFill="1" applyBorder="1" applyAlignment="1" applyProtection="1">
      <alignment horizontal="center"/>
      <protection/>
    </xf>
    <xf numFmtId="0" fontId="36" fillId="0" borderId="14" xfId="0" applyFont="1" applyFill="1" applyBorder="1" applyAlignment="1" applyProtection="1">
      <alignment horizontal="center"/>
      <protection/>
    </xf>
    <xf numFmtId="0" fontId="35" fillId="0" borderId="14" xfId="0" applyFont="1" applyFill="1" applyBorder="1" applyAlignment="1" applyProtection="1">
      <alignment horizontal="right" vertical="center"/>
      <protection/>
    </xf>
    <xf numFmtId="0" fontId="35" fillId="0" borderId="17" xfId="0" applyFont="1" applyFill="1" applyBorder="1" applyAlignment="1" applyProtection="1">
      <alignment horizontal="right" vertical="center"/>
      <protection/>
    </xf>
    <xf numFmtId="0" fontId="37" fillId="33" borderId="10" xfId="0" applyFont="1" applyFill="1" applyBorder="1" applyAlignment="1" applyProtection="1">
      <alignment horizontal="center" vertical="center"/>
      <protection/>
    </xf>
    <xf numFmtId="0" fontId="37" fillId="0" borderId="11" xfId="0" applyFont="1" applyFill="1" applyBorder="1" applyAlignment="1" applyProtection="1">
      <alignment horizontal="right" vertical="center"/>
      <protection/>
    </xf>
    <xf numFmtId="0" fontId="35" fillId="0" borderId="11" xfId="0" applyFont="1" applyFill="1" applyBorder="1" applyAlignment="1" applyProtection="1">
      <alignment horizontal="right" vertical="center"/>
      <protection locked="0"/>
    </xf>
    <xf numFmtId="0" fontId="35" fillId="0" borderId="18" xfId="0" applyFont="1" applyFill="1" applyBorder="1" applyAlignment="1" applyProtection="1">
      <alignment horizontal="right" vertical="center"/>
      <protection/>
    </xf>
    <xf numFmtId="0" fontId="24" fillId="0" borderId="13" xfId="0" applyFont="1" applyFill="1" applyBorder="1" applyAlignment="1" applyProtection="1">
      <alignment horizontal="right" vertical="center"/>
      <protection locked="0"/>
    </xf>
    <xf numFmtId="0" fontId="24" fillId="0" borderId="19" xfId="0" applyFont="1" applyFill="1" applyBorder="1" applyAlignment="1">
      <alignment horizontal="left" vertical="center"/>
    </xf>
    <xf numFmtId="4" fontId="33" fillId="0" borderId="11" xfId="43" applyNumberFormat="1" applyFont="1" applyFill="1" applyBorder="1" applyAlignment="1">
      <alignment horizontal="right" vertical="center"/>
    </xf>
    <xf numFmtId="3" fontId="33" fillId="0" borderId="11" xfId="43" applyNumberFormat="1" applyFont="1" applyFill="1" applyBorder="1" applyAlignment="1">
      <alignment horizontal="right" vertical="center"/>
    </xf>
    <xf numFmtId="190" fontId="0" fillId="0" borderId="11" xfId="0" applyNumberFormat="1" applyFont="1" applyFill="1" applyBorder="1" applyAlignment="1">
      <alignment horizontal="center" vertical="center"/>
    </xf>
    <xf numFmtId="0" fontId="0" fillId="0" borderId="11" xfId="0" applyFont="1" applyFill="1" applyBorder="1" applyAlignment="1">
      <alignment horizontal="left" vertical="center"/>
    </xf>
    <xf numFmtId="0" fontId="0" fillId="0" borderId="11" xfId="0" applyFont="1" applyFill="1" applyBorder="1" applyAlignment="1">
      <alignment horizontal="right" vertical="center"/>
    </xf>
    <xf numFmtId="4" fontId="0" fillId="0" borderId="11" xfId="43" applyNumberFormat="1" applyFont="1" applyFill="1" applyBorder="1" applyAlignment="1">
      <alignment horizontal="right" vertical="center"/>
    </xf>
    <xf numFmtId="3" fontId="0" fillId="0" borderId="11" xfId="43" applyNumberFormat="1" applyFont="1" applyFill="1" applyBorder="1" applyAlignment="1">
      <alignment horizontal="right" vertical="center"/>
    </xf>
    <xf numFmtId="2" fontId="0" fillId="0" borderId="11" xfId="43" applyNumberFormat="1" applyFont="1" applyFill="1" applyBorder="1" applyAlignment="1">
      <alignment vertical="center"/>
    </xf>
    <xf numFmtId="192" fontId="0" fillId="0" borderId="11" xfId="40" applyNumberFormat="1" applyFont="1" applyFill="1" applyBorder="1" applyAlignment="1">
      <alignment vertical="center"/>
    </xf>
    <xf numFmtId="0" fontId="0" fillId="0" borderId="19" xfId="0" applyFill="1" applyBorder="1" applyAlignment="1">
      <alignment horizontal="left" vertical="center"/>
    </xf>
    <xf numFmtId="0" fontId="0" fillId="0" borderId="19" xfId="0" applyFont="1" applyFill="1" applyBorder="1" applyAlignment="1">
      <alignment horizontal="left" vertical="center"/>
    </xf>
    <xf numFmtId="0" fontId="0" fillId="0" borderId="19" xfId="0" applyFont="1" applyFill="1" applyBorder="1" applyAlignment="1" applyProtection="1">
      <alignment vertical="center"/>
      <protection locked="0"/>
    </xf>
    <xf numFmtId="0" fontId="0" fillId="0" borderId="20" xfId="0" applyFont="1" applyFill="1" applyBorder="1" applyAlignment="1">
      <alignment horizontal="left" vertical="center"/>
    </xf>
    <xf numFmtId="190" fontId="0" fillId="0" borderId="21" xfId="0" applyNumberFormat="1" applyFont="1" applyFill="1" applyBorder="1" applyAlignment="1">
      <alignment horizontal="center" vertical="center"/>
    </xf>
    <xf numFmtId="0" fontId="0" fillId="0" borderId="21" xfId="0" applyFont="1" applyFill="1" applyBorder="1" applyAlignment="1">
      <alignment horizontal="right" vertical="center"/>
    </xf>
    <xf numFmtId="4" fontId="0" fillId="0" borderId="21" xfId="43" applyNumberFormat="1" applyFont="1" applyFill="1" applyBorder="1" applyAlignment="1">
      <alignment horizontal="right" vertical="center"/>
    </xf>
    <xf numFmtId="3" fontId="0" fillId="0" borderId="21" xfId="43" applyNumberFormat="1" applyFont="1" applyFill="1" applyBorder="1" applyAlignment="1">
      <alignment horizontal="right" vertical="center"/>
    </xf>
    <xf numFmtId="4" fontId="33" fillId="0" borderId="21" xfId="43" applyNumberFormat="1" applyFont="1" applyFill="1" applyBorder="1" applyAlignment="1">
      <alignment horizontal="right" vertical="center"/>
    </xf>
    <xf numFmtId="3" fontId="33" fillId="0" borderId="21" xfId="43" applyNumberFormat="1" applyFont="1" applyFill="1" applyBorder="1" applyAlignment="1">
      <alignment horizontal="right" vertical="center"/>
    </xf>
    <xf numFmtId="3" fontId="33" fillId="0" borderId="21" xfId="43" applyNumberFormat="1" applyFont="1" applyFill="1" applyBorder="1" applyAlignment="1">
      <alignment horizontal="right" vertical="center"/>
    </xf>
    <xf numFmtId="2" fontId="0" fillId="0" borderId="21" xfId="43" applyNumberFormat="1" applyFont="1" applyFill="1" applyBorder="1" applyAlignment="1">
      <alignment vertical="center"/>
    </xf>
    <xf numFmtId="192" fontId="0" fillId="0" borderId="21" xfId="40" applyNumberFormat="1" applyFont="1" applyFill="1" applyBorder="1" applyAlignment="1">
      <alignment vertical="center"/>
    </xf>
    <xf numFmtId="2" fontId="0" fillId="0" borderId="22" xfId="43" applyNumberFormat="1" applyFont="1" applyFill="1" applyBorder="1" applyAlignment="1">
      <alignment vertical="center"/>
    </xf>
    <xf numFmtId="2" fontId="0" fillId="0" borderId="23" xfId="43" applyNumberFormat="1" applyFont="1" applyFill="1" applyBorder="1" applyAlignment="1">
      <alignment vertical="center"/>
    </xf>
    <xf numFmtId="0" fontId="0" fillId="0" borderId="24" xfId="0" applyFont="1" applyFill="1" applyBorder="1" applyAlignment="1">
      <alignment horizontal="left" vertical="center"/>
    </xf>
    <xf numFmtId="190" fontId="0" fillId="0" borderId="15" xfId="0" applyNumberFormat="1" applyFont="1" applyFill="1" applyBorder="1" applyAlignment="1">
      <alignment horizontal="center" vertical="center"/>
    </xf>
    <xf numFmtId="0" fontId="0" fillId="0" borderId="15" xfId="0" applyFont="1" applyFill="1" applyBorder="1" applyAlignment="1">
      <alignment horizontal="right" vertical="center"/>
    </xf>
    <xf numFmtId="4" fontId="0" fillId="0" borderId="15" xfId="43" applyNumberFormat="1" applyFont="1" applyFill="1" applyBorder="1" applyAlignment="1">
      <alignment horizontal="right" vertical="center"/>
    </xf>
    <xf numFmtId="3" fontId="0" fillId="0" borderId="15" xfId="43" applyNumberFormat="1" applyFont="1" applyFill="1" applyBorder="1" applyAlignment="1">
      <alignment horizontal="right" vertical="center"/>
    </xf>
    <xf numFmtId="4" fontId="33" fillId="0" borderId="15" xfId="43" applyNumberFormat="1" applyFont="1" applyFill="1" applyBorder="1" applyAlignment="1">
      <alignment horizontal="right" vertical="center"/>
    </xf>
    <xf numFmtId="3" fontId="33" fillId="0" borderId="15" xfId="43" applyNumberFormat="1" applyFont="1" applyFill="1" applyBorder="1" applyAlignment="1">
      <alignment horizontal="right" vertical="center"/>
    </xf>
    <xf numFmtId="3" fontId="33" fillId="0" borderId="15" xfId="43" applyNumberFormat="1" applyFont="1" applyFill="1" applyBorder="1" applyAlignment="1">
      <alignment horizontal="right" vertical="center"/>
    </xf>
    <xf numFmtId="2" fontId="0" fillId="0" borderId="15" xfId="43" applyNumberFormat="1" applyFont="1" applyFill="1" applyBorder="1" applyAlignment="1">
      <alignment vertical="center"/>
    </xf>
    <xf numFmtId="192" fontId="0" fillId="0" borderId="15" xfId="40" applyNumberFormat="1" applyFont="1" applyFill="1" applyBorder="1" applyAlignment="1">
      <alignment vertical="center"/>
    </xf>
    <xf numFmtId="2" fontId="0" fillId="0" borderId="16" xfId="43" applyNumberFormat="1" applyFont="1" applyFill="1" applyBorder="1" applyAlignment="1">
      <alignment vertical="center"/>
    </xf>
    <xf numFmtId="0" fontId="0" fillId="0" borderId="11" xfId="0" applyFill="1" applyBorder="1" applyAlignment="1">
      <alignment horizontal="left" vertical="center"/>
    </xf>
    <xf numFmtId="0" fontId="0" fillId="0" borderId="15" xfId="0" applyFill="1" applyBorder="1" applyAlignment="1">
      <alignment horizontal="left" vertical="center"/>
    </xf>
    <xf numFmtId="0" fontId="0" fillId="0" borderId="11" xfId="0" applyFont="1" applyFill="1" applyBorder="1" applyAlignment="1" applyProtection="1">
      <alignment vertical="center"/>
      <protection locked="0"/>
    </xf>
    <xf numFmtId="0" fontId="0" fillId="0" borderId="25" xfId="0" applyFont="1" applyFill="1" applyBorder="1" applyAlignment="1">
      <alignment horizontal="left" vertical="center"/>
    </xf>
    <xf numFmtId="190" fontId="0" fillId="0" borderId="10" xfId="0" applyNumberFormat="1" applyFont="1" applyFill="1" applyBorder="1" applyAlignment="1">
      <alignment horizontal="center" vertical="center"/>
    </xf>
    <xf numFmtId="0" fontId="0" fillId="0" borderId="10" xfId="0" applyFont="1" applyFill="1" applyBorder="1" applyAlignment="1">
      <alignment horizontal="left" vertical="center"/>
    </xf>
    <xf numFmtId="0" fontId="0" fillId="0" borderId="10" xfId="0" applyFont="1" applyFill="1" applyBorder="1" applyAlignment="1">
      <alignment horizontal="right" vertical="center"/>
    </xf>
    <xf numFmtId="4" fontId="0" fillId="0" borderId="10" xfId="43" applyNumberFormat="1" applyFont="1" applyFill="1" applyBorder="1" applyAlignment="1">
      <alignment horizontal="right" vertical="center"/>
    </xf>
    <xf numFmtId="3" fontId="0" fillId="0" borderId="10" xfId="43" applyNumberFormat="1" applyFont="1" applyFill="1" applyBorder="1" applyAlignment="1">
      <alignment horizontal="right" vertical="center"/>
    </xf>
    <xf numFmtId="4" fontId="33" fillId="0" borderId="10" xfId="43" applyNumberFormat="1" applyFont="1" applyFill="1" applyBorder="1" applyAlignment="1">
      <alignment horizontal="right" vertical="center"/>
    </xf>
    <xf numFmtId="3" fontId="33" fillId="0" borderId="10" xfId="43" applyNumberFormat="1" applyFont="1" applyFill="1" applyBorder="1" applyAlignment="1">
      <alignment horizontal="right" vertical="center"/>
    </xf>
    <xf numFmtId="3" fontId="33" fillId="0" borderId="10" xfId="43" applyNumberFormat="1" applyFont="1" applyFill="1" applyBorder="1" applyAlignment="1">
      <alignment horizontal="right" vertical="center"/>
    </xf>
    <xf numFmtId="2" fontId="0" fillId="0" borderId="10" xfId="43" applyNumberFormat="1" applyFont="1" applyFill="1" applyBorder="1" applyAlignment="1">
      <alignment vertical="center"/>
    </xf>
    <xf numFmtId="192" fontId="0" fillId="0" borderId="10" xfId="40" applyNumberFormat="1" applyFont="1" applyFill="1" applyBorder="1" applyAlignment="1">
      <alignment vertical="center"/>
    </xf>
    <xf numFmtId="2" fontId="0" fillId="0" borderId="26" xfId="43" applyNumberFormat="1" applyFont="1" applyFill="1" applyBorder="1" applyAlignment="1">
      <alignment vertical="center"/>
    </xf>
    <xf numFmtId="0" fontId="0" fillId="0" borderId="27" xfId="0" applyFont="1" applyFill="1" applyBorder="1" applyAlignment="1">
      <alignment horizontal="left" vertical="center"/>
    </xf>
    <xf numFmtId="190" fontId="0" fillId="0" borderId="28" xfId="0" applyNumberFormat="1" applyFont="1" applyFill="1" applyBorder="1" applyAlignment="1">
      <alignment horizontal="center" vertical="center"/>
    </xf>
    <xf numFmtId="0" fontId="0" fillId="0" borderId="28" xfId="0" applyFont="1" applyFill="1" applyBorder="1" applyAlignment="1" applyProtection="1">
      <alignment vertical="center"/>
      <protection locked="0"/>
    </xf>
    <xf numFmtId="0" fontId="0" fillId="0" borderId="28" xfId="0" applyFont="1" applyFill="1" applyBorder="1" applyAlignment="1">
      <alignment horizontal="right" vertical="center"/>
    </xf>
    <xf numFmtId="4" fontId="0" fillId="0" borderId="28" xfId="43" applyNumberFormat="1" applyFont="1" applyFill="1" applyBorder="1" applyAlignment="1">
      <alignment horizontal="right" vertical="center"/>
    </xf>
    <xf numFmtId="3" fontId="0" fillId="0" borderId="28" xfId="43" applyNumberFormat="1" applyFont="1" applyFill="1" applyBorder="1" applyAlignment="1">
      <alignment horizontal="right" vertical="center"/>
    </xf>
    <xf numFmtId="4" fontId="33" fillId="0" borderId="28" xfId="43" applyNumberFormat="1" applyFont="1" applyFill="1" applyBorder="1" applyAlignment="1">
      <alignment horizontal="right" vertical="center"/>
    </xf>
    <xf numFmtId="3" fontId="33" fillId="0" borderId="28" xfId="43" applyNumberFormat="1" applyFont="1" applyFill="1" applyBorder="1" applyAlignment="1">
      <alignment horizontal="right" vertical="center"/>
    </xf>
    <xf numFmtId="3" fontId="33" fillId="0" borderId="28" xfId="43" applyNumberFormat="1" applyFont="1" applyFill="1" applyBorder="1" applyAlignment="1">
      <alignment horizontal="right" vertical="center"/>
    </xf>
    <xf numFmtId="2" fontId="0" fillId="0" borderId="28" xfId="43" applyNumberFormat="1" applyFont="1" applyFill="1" applyBorder="1" applyAlignment="1">
      <alignment vertical="center"/>
    </xf>
    <xf numFmtId="192" fontId="0" fillId="0" borderId="28" xfId="40" applyNumberFormat="1" applyFont="1" applyFill="1" applyBorder="1" applyAlignment="1">
      <alignment vertical="center"/>
    </xf>
    <xf numFmtId="2" fontId="0" fillId="0" borderId="29" xfId="43" applyNumberFormat="1" applyFont="1" applyFill="1" applyBorder="1" applyAlignment="1">
      <alignment vertical="center"/>
    </xf>
    <xf numFmtId="0" fontId="11" fillId="0" borderId="11" xfId="0" applyNumberFormat="1" applyFont="1" applyFill="1" applyBorder="1" applyAlignment="1" applyProtection="1">
      <alignment horizontal="right" vertical="center" wrapText="1"/>
      <protection locked="0"/>
    </xf>
    <xf numFmtId="0" fontId="0" fillId="0" borderId="11" xfId="0" applyFill="1" applyBorder="1" applyAlignment="1">
      <alignment horizontal="right" vertical="center" wrapText="1"/>
    </xf>
    <xf numFmtId="0" fontId="11" fillId="0" borderId="11" xfId="0" applyFont="1" applyFill="1" applyBorder="1" applyAlignment="1">
      <alignment horizontal="right" vertical="center" wrapText="1"/>
    </xf>
    <xf numFmtId="193" fontId="23" fillId="0" borderId="30" xfId="0" applyNumberFormat="1" applyFont="1" applyFill="1" applyBorder="1" applyAlignment="1" applyProtection="1">
      <alignment horizontal="right" vertical="center" wrapText="1"/>
      <protection locked="0"/>
    </xf>
    <xf numFmtId="193" fontId="23" fillId="0" borderId="31" xfId="0" applyNumberFormat="1" applyFont="1" applyFill="1" applyBorder="1" applyAlignment="1" applyProtection="1">
      <alignment horizontal="right" vertical="center" wrapText="1"/>
      <protection locked="0"/>
    </xf>
    <xf numFmtId="193" fontId="23" fillId="0" borderId="32" xfId="0" applyNumberFormat="1" applyFont="1" applyFill="1" applyBorder="1" applyAlignment="1" applyProtection="1">
      <alignment horizontal="right" vertical="center" wrapText="1"/>
      <protection locked="0"/>
    </xf>
    <xf numFmtId="193" fontId="23" fillId="0" borderId="33" xfId="0" applyNumberFormat="1" applyFont="1" applyFill="1" applyBorder="1" applyAlignment="1" applyProtection="1">
      <alignment horizontal="right" vertical="center" wrapText="1"/>
      <protection locked="0"/>
    </xf>
    <xf numFmtId="193" fontId="23" fillId="0" borderId="0" xfId="0" applyNumberFormat="1" applyFont="1" applyFill="1" applyBorder="1" applyAlignment="1" applyProtection="1">
      <alignment horizontal="right" vertical="center" wrapText="1"/>
      <protection locked="0"/>
    </xf>
    <xf numFmtId="193" fontId="23" fillId="0" borderId="34" xfId="0" applyNumberFormat="1" applyFont="1" applyFill="1" applyBorder="1" applyAlignment="1" applyProtection="1">
      <alignment horizontal="right" vertical="center" wrapText="1"/>
      <protection locked="0"/>
    </xf>
    <xf numFmtId="193" fontId="23" fillId="0" borderId="35" xfId="0" applyNumberFormat="1" applyFont="1" applyFill="1" applyBorder="1" applyAlignment="1" applyProtection="1">
      <alignment horizontal="right" vertical="center" wrapText="1"/>
      <protection locked="0"/>
    </xf>
    <xf numFmtId="193" fontId="23" fillId="0" borderId="36" xfId="0" applyNumberFormat="1" applyFont="1" applyFill="1" applyBorder="1" applyAlignment="1" applyProtection="1">
      <alignment horizontal="right" vertical="center" wrapText="1"/>
      <protection locked="0"/>
    </xf>
    <xf numFmtId="193" fontId="23" fillId="0" borderId="37" xfId="0" applyNumberFormat="1" applyFont="1" applyFill="1" applyBorder="1" applyAlignment="1" applyProtection="1">
      <alignment horizontal="right" vertical="center" wrapText="1"/>
      <protection locked="0"/>
    </xf>
    <xf numFmtId="190" fontId="28" fillId="0" borderId="21" xfId="0" applyNumberFormat="1" applyFont="1" applyFill="1" applyBorder="1" applyAlignment="1" applyProtection="1">
      <alignment horizontal="center" wrapText="1"/>
      <protection/>
    </xf>
    <xf numFmtId="190" fontId="28" fillId="0" borderId="15" xfId="0" applyNumberFormat="1" applyFont="1" applyFill="1" applyBorder="1" applyAlignment="1" applyProtection="1">
      <alignment horizontal="center" wrapText="1"/>
      <protection/>
    </xf>
    <xf numFmtId="0" fontId="28" fillId="0" borderId="21" xfId="0" applyFont="1" applyFill="1" applyBorder="1" applyAlignment="1" applyProtection="1">
      <alignment horizontal="center" wrapText="1"/>
      <protection/>
    </xf>
    <xf numFmtId="0" fontId="28" fillId="0" borderId="15" xfId="0" applyFont="1" applyFill="1" applyBorder="1" applyAlignment="1" applyProtection="1">
      <alignment horizontal="center" wrapText="1"/>
      <protection/>
    </xf>
    <xf numFmtId="0" fontId="28" fillId="0" borderId="15" xfId="0" applyFont="1" applyFill="1" applyBorder="1" applyAlignment="1" applyProtection="1">
      <alignment horizontal="center"/>
      <protection/>
    </xf>
    <xf numFmtId="0" fontId="8" fillId="0" borderId="38" xfId="0" applyFont="1" applyFill="1" applyBorder="1" applyAlignment="1" applyProtection="1">
      <alignment horizontal="left" vertical="center"/>
      <protection locked="0"/>
    </xf>
    <xf numFmtId="0" fontId="8" fillId="0" borderId="39"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14" fillId="33" borderId="35" xfId="0" applyFont="1" applyFill="1" applyBorder="1" applyAlignment="1">
      <alignment horizontal="center" vertical="center"/>
    </xf>
    <xf numFmtId="0" fontId="14" fillId="33" borderId="36" xfId="0" applyFont="1" applyFill="1" applyBorder="1" applyAlignment="1">
      <alignment horizontal="center" vertical="center"/>
    </xf>
    <xf numFmtId="0" fontId="14" fillId="33" borderId="37" xfId="0" applyFont="1" applyFill="1" applyBorder="1" applyAlignment="1">
      <alignment horizontal="center" vertical="center"/>
    </xf>
    <xf numFmtId="185" fontId="28" fillId="0" borderId="21" xfId="0" applyNumberFormat="1" applyFont="1" applyFill="1" applyBorder="1" applyAlignment="1" applyProtection="1">
      <alignment horizontal="center" wrapText="1"/>
      <protection/>
    </xf>
    <xf numFmtId="193" fontId="28" fillId="0" borderId="21" xfId="0" applyNumberFormat="1" applyFont="1" applyFill="1" applyBorder="1" applyAlignment="1" applyProtection="1">
      <alignment horizontal="center" wrapText="1"/>
      <protection/>
    </xf>
    <xf numFmtId="0" fontId="32" fillId="33" borderId="40" xfId="0" applyFont="1" applyFill="1" applyBorder="1" applyAlignment="1" applyProtection="1">
      <alignment horizontal="center" vertical="center"/>
      <protection/>
    </xf>
    <xf numFmtId="0" fontId="27" fillId="33" borderId="40" xfId="0" applyFont="1" applyFill="1" applyBorder="1" applyAlignment="1">
      <alignment/>
    </xf>
    <xf numFmtId="193" fontId="28" fillId="0" borderId="22" xfId="0" applyNumberFormat="1" applyFont="1" applyFill="1" applyBorder="1" applyAlignment="1" applyProtection="1">
      <alignment horizontal="center" wrapText="1"/>
      <protection/>
    </xf>
    <xf numFmtId="171" fontId="28" fillId="0" borderId="20" xfId="43" applyFont="1" applyFill="1" applyBorder="1" applyAlignment="1" applyProtection="1">
      <alignment horizontal="center"/>
      <protection/>
    </xf>
    <xf numFmtId="171" fontId="28" fillId="0" borderId="24" xfId="43" applyFont="1" applyFill="1" applyBorder="1" applyAlignment="1" applyProtection="1">
      <alignment horizontal="center"/>
      <protection/>
    </xf>
    <xf numFmtId="0" fontId="26" fillId="33" borderId="40" xfId="0" applyFont="1" applyFill="1" applyBorder="1" applyAlignment="1" applyProtection="1">
      <alignment horizontal="center" vertical="center"/>
      <protection/>
    </xf>
    <xf numFmtId="0" fontId="15" fillId="33" borderId="4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59829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400050</xdr:colOff>
      <xdr:row>0</xdr:row>
      <xdr:rowOff>0</xdr:rowOff>
    </xdr:to>
    <xdr:sp fLocksText="0">
      <xdr:nvSpPr>
        <xdr:cNvPr id="2" name="Text Box 2"/>
        <xdr:cNvSpPr txBox="1">
          <a:spLocks noChangeArrowheads="1"/>
        </xdr:cNvSpPr>
      </xdr:nvSpPr>
      <xdr:spPr>
        <a:xfrm>
          <a:off x="13630275" y="0"/>
          <a:ext cx="2352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1</xdr:row>
      <xdr:rowOff>0</xdr:rowOff>
    </xdr:to>
    <xdr:sp>
      <xdr:nvSpPr>
        <xdr:cNvPr id="3" name="Text Box 5"/>
        <xdr:cNvSpPr txBox="1">
          <a:spLocks noChangeArrowheads="1"/>
        </xdr:cNvSpPr>
      </xdr:nvSpPr>
      <xdr:spPr>
        <a:xfrm>
          <a:off x="19050" y="0"/>
          <a:ext cx="15963900" cy="619125"/>
        </a:xfrm>
        <a:prstGeom prst="rect">
          <a:avLst/>
        </a:prstGeom>
        <a:solidFill>
          <a:srgbClr val="FFCC99"/>
        </a:solidFill>
        <a:ln w="38100" cmpd="dbl">
          <a:noFill/>
        </a:ln>
      </xdr:spPr>
      <xdr:txBody>
        <a:bodyPr vertOverflow="clip" wrap="square" lIns="54864" tIns="54864" rIns="54864" bIns="54864" anchor="ctr"/>
        <a:p>
          <a:pPr algn="ctr">
            <a:defRPr/>
          </a:pPr>
          <a:r>
            <a:rPr lang="en-US" cap="none" sz="2800" b="1" i="0" u="none" baseline="0">
              <a:solidFill>
                <a:srgbClr val="000000"/>
              </a:solidFill>
              <a:latin typeface="Garamond"/>
              <a:ea typeface="Garamond"/>
              <a:cs typeface="Garamond"/>
            </a:rPr>
            <a:t>TÜRKİYE'S WEEKEND MARKET DATA </a:t>
          </a:r>
          <a:r>
            <a:rPr lang="en-US" cap="none" sz="28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19</xdr:col>
      <xdr:colOff>381000</xdr:colOff>
      <xdr:row>0</xdr:row>
      <xdr:rowOff>114300</xdr:rowOff>
    </xdr:from>
    <xdr:to>
      <xdr:col>21</xdr:col>
      <xdr:colOff>323850</xdr:colOff>
      <xdr:row>0</xdr:row>
      <xdr:rowOff>619125</xdr:rowOff>
    </xdr:to>
    <xdr:sp fLocksText="0">
      <xdr:nvSpPr>
        <xdr:cNvPr id="4" name="Text Box 6"/>
        <xdr:cNvSpPr txBox="1">
          <a:spLocks noChangeArrowheads="1"/>
        </xdr:cNvSpPr>
      </xdr:nvSpPr>
      <xdr:spPr>
        <a:xfrm>
          <a:off x="14401800" y="114300"/>
          <a:ext cx="1504950" cy="504825"/>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29
</a:t>
          </a:r>
          <a:r>
            <a:rPr lang="en-US" cap="none" sz="1600" b="0" i="0" u="none" baseline="0">
              <a:solidFill>
                <a:srgbClr val="000000"/>
              </a:solidFill>
              <a:latin typeface="Garamond"/>
              <a:ea typeface="Garamond"/>
              <a:cs typeface="Garamond"/>
            </a:rPr>
            <a:t>16-18 JUL 2010</a:t>
          </a:r>
          <a:r>
            <a:rPr lang="en-US" cap="none" sz="1600" b="0" i="0" u="sng"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9734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7791450"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 name="Text Box 4"/>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95631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6" name="Text Box 6"/>
        <xdr:cNvSpPr txBox="1">
          <a:spLocks noChangeArrowheads="1"/>
        </xdr:cNvSpPr>
      </xdr:nvSpPr>
      <xdr:spPr>
        <a:xfrm>
          <a:off x="8001000" y="0"/>
          <a:ext cx="15525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8" name="Text Box 8"/>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95631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6657975" y="0"/>
          <a:ext cx="286702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9734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7791450" y="0"/>
          <a:ext cx="194310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4" name="Text Box 14"/>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371475</xdr:colOff>
      <xdr:row>0</xdr:row>
      <xdr:rowOff>0</xdr:rowOff>
    </xdr:to>
    <xdr:sp fLocksText="0">
      <xdr:nvSpPr>
        <xdr:cNvPr id="15" name="Text Box 16"/>
        <xdr:cNvSpPr txBox="1">
          <a:spLocks noChangeArrowheads="1"/>
        </xdr:cNvSpPr>
      </xdr:nvSpPr>
      <xdr:spPr>
        <a:xfrm>
          <a:off x="8001000" y="0"/>
          <a:ext cx="1552575"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17" name="Text Box 18"/>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390525</xdr:colOff>
      <xdr:row>0</xdr:row>
      <xdr:rowOff>0</xdr:rowOff>
    </xdr:to>
    <xdr:sp>
      <xdr:nvSpPr>
        <xdr:cNvPr id="18" name="Text Box 19"/>
        <xdr:cNvSpPr txBox="1">
          <a:spLocks noChangeArrowheads="1"/>
        </xdr:cNvSpPr>
      </xdr:nvSpPr>
      <xdr:spPr>
        <a:xfrm>
          <a:off x="19050" y="0"/>
          <a:ext cx="95535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390525</xdr:colOff>
      <xdr:row>0</xdr:row>
      <xdr:rowOff>0</xdr:rowOff>
    </xdr:to>
    <xdr:sp>
      <xdr:nvSpPr>
        <xdr:cNvPr id="19" name="Text Box 21"/>
        <xdr:cNvSpPr txBox="1">
          <a:spLocks noChangeArrowheads="1"/>
        </xdr:cNvSpPr>
      </xdr:nvSpPr>
      <xdr:spPr>
        <a:xfrm>
          <a:off x="19050" y="0"/>
          <a:ext cx="955357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390525</xdr:colOff>
      <xdr:row>0</xdr:row>
      <xdr:rowOff>0</xdr:rowOff>
    </xdr:to>
    <xdr:sp fLocksText="0">
      <xdr:nvSpPr>
        <xdr:cNvPr id="20" name="Text Box 22"/>
        <xdr:cNvSpPr txBox="1">
          <a:spLocks noChangeArrowheads="1"/>
        </xdr:cNvSpPr>
      </xdr:nvSpPr>
      <xdr:spPr>
        <a:xfrm>
          <a:off x="8943975" y="0"/>
          <a:ext cx="62865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2" name="Text Box 24"/>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4" name="Text Box 28"/>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6" name="Text Box 32"/>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28" name="Text Box 36"/>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0" name="Text Box 40"/>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2" name="Text Box 44"/>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4" name="Text Box 48"/>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6" name="Text Box 52"/>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38" name="Text Box 56"/>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83</xdr:row>
      <xdr:rowOff>76200</xdr:rowOff>
    </xdr:from>
    <xdr:to>
      <xdr:col>42</xdr:col>
      <xdr:colOff>104775</xdr:colOff>
      <xdr:row>92</xdr:row>
      <xdr:rowOff>38100</xdr:rowOff>
    </xdr:to>
    <xdr:sp>
      <xdr:nvSpPr>
        <xdr:cNvPr id="39" name="Text Box 57"/>
        <xdr:cNvSpPr txBox="1">
          <a:spLocks noChangeArrowheads="1"/>
        </xdr:cNvSpPr>
      </xdr:nvSpPr>
      <xdr:spPr>
        <a:xfrm>
          <a:off x="19050" y="16040100"/>
          <a:ext cx="15278100"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1" name="Text Box 60"/>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3" name="Text Box 64"/>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9572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390525</xdr:colOff>
      <xdr:row>0</xdr:row>
      <xdr:rowOff>0</xdr:rowOff>
    </xdr:to>
    <xdr:sp fLocksText="0">
      <xdr:nvSpPr>
        <xdr:cNvPr id="45" name="Text Box 68"/>
        <xdr:cNvSpPr txBox="1">
          <a:spLocks noChangeArrowheads="1"/>
        </xdr:cNvSpPr>
      </xdr:nvSpPr>
      <xdr:spPr>
        <a:xfrm>
          <a:off x="7658100" y="0"/>
          <a:ext cx="1914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47625</xdr:rowOff>
    </xdr:from>
    <xdr:to>
      <xdr:col>21</xdr:col>
      <xdr:colOff>390525</xdr:colOff>
      <xdr:row>0</xdr:row>
      <xdr:rowOff>581025</xdr:rowOff>
    </xdr:to>
    <xdr:sp>
      <xdr:nvSpPr>
        <xdr:cNvPr id="46" name="Text Box 69"/>
        <xdr:cNvSpPr txBox="1">
          <a:spLocks noChangeArrowheads="1"/>
        </xdr:cNvSpPr>
      </xdr:nvSpPr>
      <xdr:spPr>
        <a:xfrm>
          <a:off x="0" y="47625"/>
          <a:ext cx="9572625" cy="533400"/>
        </a:xfrm>
        <a:prstGeom prst="rect">
          <a:avLst/>
        </a:prstGeom>
        <a:solidFill>
          <a:srgbClr val="FFCC99"/>
        </a:solidFill>
        <a:ln w="38100" cmpd="dbl">
          <a:noFill/>
        </a:ln>
      </xdr:spPr>
      <xdr:txBody>
        <a:bodyPr vertOverflow="clip" wrap="square" lIns="36576" tIns="32004" rIns="36576" bIns="32004" anchor="ctr"/>
        <a:p>
          <a:pPr algn="ctr">
            <a:defRPr/>
          </a:pPr>
          <a:r>
            <a:rPr lang="en-US" cap="none" sz="1400" b="1" i="0" u="none" baseline="0">
              <a:solidFill>
                <a:srgbClr val="000000"/>
              </a:solidFill>
              <a:latin typeface="Garamond"/>
              <a:ea typeface="Garamond"/>
              <a:cs typeface="Garamond"/>
            </a:rPr>
            <a:t>TÜRKİYE'S WEEKEND MARKET DATA</a:t>
          </a:r>
          <a:r>
            <a:rPr lang="en-US" cap="none" sz="1800" b="0" i="0" u="none" baseline="0">
              <a:solidFill>
                <a:srgbClr val="000000"/>
              </a:solidFill>
              <a:latin typeface="Garamond"/>
              <a:ea typeface="Garamond"/>
              <a:cs typeface="Garamond"/>
            </a:rPr>
            <a:t> </a:t>
          </a:r>
          <a:r>
            <a:rPr lang="en-US" cap="none" sz="1200" b="0" i="0" u="none" baseline="0">
              <a:solidFill>
                <a:srgbClr val="000000"/>
              </a:solidFill>
              <a:latin typeface="Garamond"/>
              <a:ea typeface="Garamond"/>
              <a:cs typeface="Garamond"/>
            </a:rPr>
            <a:t>/ WEEKEND BOX OFFICE &amp; ADMISSION REPORT</a:t>
          </a:r>
        </a:p>
      </xdr:txBody>
    </xdr:sp>
    <xdr:clientData/>
  </xdr:twoCellAnchor>
  <xdr:twoCellAnchor>
    <xdr:from>
      <xdr:col>19</xdr:col>
      <xdr:colOff>628650</xdr:colOff>
      <xdr:row>0</xdr:row>
      <xdr:rowOff>142875</xdr:rowOff>
    </xdr:from>
    <xdr:to>
      <xdr:col>21</xdr:col>
      <xdr:colOff>323850</xdr:colOff>
      <xdr:row>0</xdr:row>
      <xdr:rowOff>571500</xdr:rowOff>
    </xdr:to>
    <xdr:sp fLocksText="0">
      <xdr:nvSpPr>
        <xdr:cNvPr id="47" name="Text Box 70"/>
        <xdr:cNvSpPr txBox="1">
          <a:spLocks noChangeArrowheads="1"/>
        </xdr:cNvSpPr>
      </xdr:nvSpPr>
      <xdr:spPr>
        <a:xfrm>
          <a:off x="8286750" y="142875"/>
          <a:ext cx="1219200" cy="428625"/>
        </a:xfrm>
        <a:prstGeom prst="rect">
          <a:avLst/>
        </a:prstGeom>
        <a:solidFill>
          <a:srgbClr val="FFCC99"/>
        </a:solidFill>
        <a:ln w="9525" cmpd="sng">
          <a:noFill/>
        </a:ln>
      </xdr:spPr>
      <xdr:txBody>
        <a:bodyPr vertOverflow="clip" wrap="square" lIns="0" tIns="22860" rIns="27432" bIns="0"/>
        <a:p>
          <a:pPr algn="r">
            <a:defRPr/>
          </a:pPr>
          <a:r>
            <a:rPr lang="en-US" cap="none" sz="1000" b="0" i="0" u="none" baseline="0">
              <a:solidFill>
                <a:srgbClr val="000000"/>
              </a:solidFill>
              <a:latin typeface="Garamond"/>
              <a:ea typeface="Garamond"/>
              <a:cs typeface="Garamond"/>
            </a:rPr>
            <a:t>WEE</a:t>
          </a:r>
          <a:r>
            <a:rPr lang="en-US" cap="none" sz="1000" b="0" i="0" u="sng" baseline="0">
              <a:solidFill>
                <a:srgbClr val="000000"/>
              </a:solidFill>
              <a:latin typeface="Garamond"/>
              <a:ea typeface="Garamond"/>
              <a:cs typeface="Garamond"/>
            </a:rPr>
            <a:t>K</a:t>
          </a:r>
          <a:r>
            <a:rPr lang="en-US" cap="none" sz="1000" b="0" i="0" u="none" baseline="0">
              <a:solidFill>
                <a:srgbClr val="000000"/>
              </a:solidFill>
              <a:latin typeface="Garamond"/>
              <a:ea typeface="Garamond"/>
              <a:cs typeface="Garamond"/>
            </a:rPr>
            <a:t>END: 29
</a:t>
          </a:r>
          <a:r>
            <a:rPr lang="en-US" cap="none" sz="1000" b="0" i="0" u="none" baseline="0">
              <a:solidFill>
                <a:srgbClr val="000000"/>
              </a:solidFill>
              <a:latin typeface="Garamond"/>
              <a:ea typeface="Garamond"/>
              <a:cs typeface="Garamond"/>
            </a:rPr>
            <a:t>16-18 JUL  2010</a:t>
          </a:r>
          <a:r>
            <a:rPr lang="en-US" cap="none" sz="1000" b="0" i="0" u="none" baseline="0">
              <a:solidFill>
                <a:srgbClr val="FFFFFF"/>
              </a:solidFill>
              <a:latin typeface="Garamond"/>
              <a:ea typeface="Garamond"/>
              <a:cs typeface="Garamond"/>
            </a:rPr>
            <a:t>
</a:t>
          </a:r>
          <a:r>
            <a:rPr lang="en-US" cap="none" sz="1000" b="0" i="0" u="none" baseline="0">
              <a:solidFill>
                <a:srgbClr val="FFFFFF"/>
              </a:solidFill>
              <a:latin typeface="Garamond"/>
              <a:ea typeface="Garamond"/>
              <a:cs typeface="Garamond"/>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Z94"/>
  <sheetViews>
    <sheetView tabSelected="1" zoomScale="70" zoomScaleNormal="70" zoomScalePageLayoutView="0" workbookViewId="0" topLeftCell="A1">
      <selection activeCell="B11" sqref="B11"/>
    </sheetView>
  </sheetViews>
  <sheetFormatPr defaultColWidth="4.421875" defaultRowHeight="12.75"/>
  <cols>
    <col min="1" max="1" width="4.00390625" style="71" bestFit="1" customWidth="1"/>
    <col min="2" max="2" width="49.8515625" style="15" customWidth="1"/>
    <col min="3" max="3" width="8.8515625" style="16" bestFit="1" customWidth="1"/>
    <col min="4" max="4" width="22.28125" style="6" bestFit="1" customWidth="1"/>
    <col min="5" max="5" width="5.00390625" style="17" customWidth="1"/>
    <col min="6" max="7" width="6.8515625" style="17" customWidth="1"/>
    <col min="8" max="8" width="10.8515625" style="20" bestFit="1" customWidth="1"/>
    <col min="9" max="9" width="7.140625" style="26" bestFit="1" customWidth="1"/>
    <col min="10" max="10" width="10.8515625" style="20" bestFit="1" customWidth="1"/>
    <col min="11" max="11" width="7.140625" style="26" bestFit="1" customWidth="1"/>
    <col min="12" max="12" width="10.8515625" style="20" bestFit="1" customWidth="1"/>
    <col min="13" max="13" width="7.140625" style="26" bestFit="1" customWidth="1"/>
    <col min="14" max="14" width="11.8515625" style="23" bestFit="1" customWidth="1"/>
    <col min="15" max="15" width="7.8515625" style="27" bestFit="1" customWidth="1"/>
    <col min="16" max="16" width="6.421875" style="41" customWidth="1"/>
    <col min="17" max="17" width="6.00390625" style="42" bestFit="1" customWidth="1"/>
    <col min="18" max="18" width="12.57421875" style="43" bestFit="1" customWidth="1"/>
    <col min="19" max="19" width="7.8515625" style="44" bestFit="1" customWidth="1"/>
    <col min="20" max="20" width="13.57421875" style="43" bestFit="1" customWidth="1"/>
    <col min="21" max="21" width="9.8515625" style="41" bestFit="1" customWidth="1"/>
    <col min="22" max="22" width="6.00390625" style="42" bestFit="1" customWidth="1"/>
    <col min="23" max="23" width="2.140625" style="76" bestFit="1" customWidth="1"/>
    <col min="24" max="25" width="4.421875" style="6" customWidth="1"/>
    <col min="26" max="26" width="1.8515625" style="6" bestFit="1" customWidth="1"/>
    <col min="27" max="16384" width="4.421875" style="6" customWidth="1"/>
  </cols>
  <sheetData>
    <row r="1" spans="1:23" s="40" customFormat="1" ht="48.75" customHeight="1">
      <c r="A1" s="66"/>
      <c r="B1" s="28"/>
      <c r="C1" s="29"/>
      <c r="D1" s="30"/>
      <c r="E1" s="31"/>
      <c r="F1" s="31"/>
      <c r="G1" s="31"/>
      <c r="H1" s="32"/>
      <c r="I1" s="33"/>
      <c r="J1" s="34"/>
      <c r="K1" s="35"/>
      <c r="L1" s="36"/>
      <c r="M1" s="37"/>
      <c r="N1" s="38"/>
      <c r="O1" s="39"/>
      <c r="P1" s="41"/>
      <c r="Q1" s="42"/>
      <c r="R1" s="43"/>
      <c r="S1" s="44"/>
      <c r="T1" s="43"/>
      <c r="U1" s="41"/>
      <c r="V1" s="42"/>
      <c r="W1" s="76"/>
    </row>
    <row r="2" spans="1:23" s="3" customFormat="1" ht="27.75" thickBot="1">
      <c r="A2" s="176" t="s">
        <v>49</v>
      </c>
      <c r="B2" s="177"/>
      <c r="C2" s="177"/>
      <c r="D2" s="177"/>
      <c r="E2" s="177"/>
      <c r="F2" s="177"/>
      <c r="G2" s="177"/>
      <c r="H2" s="177"/>
      <c r="I2" s="177"/>
      <c r="J2" s="177"/>
      <c r="K2" s="177"/>
      <c r="L2" s="177"/>
      <c r="M2" s="177"/>
      <c r="N2" s="177"/>
      <c r="O2" s="177"/>
      <c r="P2" s="177"/>
      <c r="Q2" s="177"/>
      <c r="R2" s="177"/>
      <c r="S2" s="177"/>
      <c r="T2" s="177"/>
      <c r="U2" s="177"/>
      <c r="V2" s="177"/>
      <c r="W2" s="76"/>
    </row>
    <row r="3" spans="1:23" s="59" customFormat="1" ht="12.75">
      <c r="A3" s="57"/>
      <c r="B3" s="179" t="s">
        <v>50</v>
      </c>
      <c r="C3" s="163" t="s">
        <v>55</v>
      </c>
      <c r="D3" s="165" t="s">
        <v>37</v>
      </c>
      <c r="E3" s="165" t="s">
        <v>0</v>
      </c>
      <c r="F3" s="165" t="s">
        <v>1</v>
      </c>
      <c r="G3" s="165" t="s">
        <v>2</v>
      </c>
      <c r="H3" s="174" t="s">
        <v>38</v>
      </c>
      <c r="I3" s="174"/>
      <c r="J3" s="174" t="s">
        <v>39</v>
      </c>
      <c r="K3" s="174"/>
      <c r="L3" s="174" t="s">
        <v>40</v>
      </c>
      <c r="M3" s="174"/>
      <c r="N3" s="175" t="s">
        <v>3</v>
      </c>
      <c r="O3" s="175"/>
      <c r="P3" s="175"/>
      <c r="Q3" s="175"/>
      <c r="R3" s="174" t="s">
        <v>36</v>
      </c>
      <c r="S3" s="174"/>
      <c r="T3" s="175" t="s">
        <v>51</v>
      </c>
      <c r="U3" s="175"/>
      <c r="V3" s="178"/>
      <c r="W3" s="77"/>
    </row>
    <row r="4" spans="1:23" s="59" customFormat="1" ht="36.75" thickBot="1">
      <c r="A4" s="60"/>
      <c r="B4" s="180"/>
      <c r="C4" s="164"/>
      <c r="D4" s="167"/>
      <c r="E4" s="166"/>
      <c r="F4" s="166"/>
      <c r="G4" s="166"/>
      <c r="H4" s="61" t="s">
        <v>43</v>
      </c>
      <c r="I4" s="62" t="s">
        <v>42</v>
      </c>
      <c r="J4" s="61" t="s">
        <v>43</v>
      </c>
      <c r="K4" s="62" t="s">
        <v>42</v>
      </c>
      <c r="L4" s="61" t="s">
        <v>43</v>
      </c>
      <c r="M4" s="62" t="s">
        <v>42</v>
      </c>
      <c r="N4" s="61" t="s">
        <v>43</v>
      </c>
      <c r="O4" s="62" t="s">
        <v>42</v>
      </c>
      <c r="P4" s="62" t="s">
        <v>52</v>
      </c>
      <c r="Q4" s="63" t="s">
        <v>53</v>
      </c>
      <c r="R4" s="61" t="s">
        <v>43</v>
      </c>
      <c r="S4" s="64" t="s">
        <v>41</v>
      </c>
      <c r="T4" s="61" t="s">
        <v>43</v>
      </c>
      <c r="U4" s="62" t="s">
        <v>42</v>
      </c>
      <c r="V4" s="65" t="s">
        <v>53</v>
      </c>
      <c r="W4" s="77"/>
    </row>
    <row r="5" spans="1:23" s="4" customFormat="1" ht="14.25">
      <c r="A5" s="67">
        <v>1</v>
      </c>
      <c r="B5" s="101" t="s">
        <v>65</v>
      </c>
      <c r="C5" s="102">
        <v>40375</v>
      </c>
      <c r="D5" s="126" t="s">
        <v>99</v>
      </c>
      <c r="E5" s="103">
        <v>130</v>
      </c>
      <c r="F5" s="103">
        <v>133</v>
      </c>
      <c r="G5" s="103">
        <v>1</v>
      </c>
      <c r="H5" s="104">
        <v>203668</v>
      </c>
      <c r="I5" s="105">
        <v>20511</v>
      </c>
      <c r="J5" s="104">
        <v>259167</v>
      </c>
      <c r="K5" s="105">
        <v>25744</v>
      </c>
      <c r="L5" s="104">
        <v>262419</v>
      </c>
      <c r="M5" s="105">
        <v>25799</v>
      </c>
      <c r="N5" s="106">
        <f>+L5+J5+H5</f>
        <v>725254</v>
      </c>
      <c r="O5" s="107">
        <f>+M5+K5+I5</f>
        <v>72054</v>
      </c>
      <c r="P5" s="108">
        <f>+O5/F5</f>
        <v>541.7593984962406</v>
      </c>
      <c r="Q5" s="109">
        <f>+N5/O5</f>
        <v>10.06542315485608</v>
      </c>
      <c r="R5" s="104"/>
      <c r="S5" s="110">
        <f aca="true" t="shared" si="0" ref="S5:S16">IF(R5&lt;&gt;0,-(R5-N5)/R5,"")</f>
      </c>
      <c r="T5" s="104">
        <v>725254</v>
      </c>
      <c r="U5" s="105">
        <v>72054</v>
      </c>
      <c r="V5" s="111">
        <f>+T5/U5</f>
        <v>10.06542315485608</v>
      </c>
      <c r="W5" s="88"/>
    </row>
    <row r="6" spans="1:23" s="4" customFormat="1" ht="14.25">
      <c r="A6" s="67">
        <v>2</v>
      </c>
      <c r="B6" s="99" t="s">
        <v>44</v>
      </c>
      <c r="C6" s="91">
        <v>40359</v>
      </c>
      <c r="D6" s="92" t="s">
        <v>20</v>
      </c>
      <c r="E6" s="93">
        <v>221</v>
      </c>
      <c r="F6" s="93">
        <v>290</v>
      </c>
      <c r="G6" s="93">
        <v>3</v>
      </c>
      <c r="H6" s="94">
        <v>128249.5</v>
      </c>
      <c r="I6" s="95">
        <v>14723</v>
      </c>
      <c r="J6" s="94">
        <v>157706.5</v>
      </c>
      <c r="K6" s="95">
        <v>17159</v>
      </c>
      <c r="L6" s="94">
        <v>171665.5</v>
      </c>
      <c r="M6" s="95">
        <v>18747</v>
      </c>
      <c r="N6" s="89">
        <f>H6+J6+L6</f>
        <v>457621.5</v>
      </c>
      <c r="O6" s="90">
        <f>I6+K6+M6</f>
        <v>50629</v>
      </c>
      <c r="P6" s="72">
        <f>O6/F6</f>
        <v>174.58275862068965</v>
      </c>
      <c r="Q6" s="96">
        <f>+N6/O6</f>
        <v>9.038722866341425</v>
      </c>
      <c r="R6" s="94">
        <v>983242.5</v>
      </c>
      <c r="S6" s="97">
        <f t="shared" si="0"/>
        <v>-0.5345792111305196</v>
      </c>
      <c r="T6" s="94">
        <v>6841864.75</v>
      </c>
      <c r="U6" s="95">
        <v>794629</v>
      </c>
      <c r="V6" s="112">
        <f>T6/U6</f>
        <v>8.610137246438274</v>
      </c>
      <c r="W6" s="88"/>
    </row>
    <row r="7" spans="1:23" s="5" customFormat="1" ht="18">
      <c r="A7" s="73">
        <v>3</v>
      </c>
      <c r="B7" s="139" t="s">
        <v>45</v>
      </c>
      <c r="C7" s="140">
        <v>40361</v>
      </c>
      <c r="D7" s="141" t="s">
        <v>99</v>
      </c>
      <c r="E7" s="142">
        <v>161</v>
      </c>
      <c r="F7" s="142">
        <v>155</v>
      </c>
      <c r="G7" s="142">
        <v>3</v>
      </c>
      <c r="H7" s="143">
        <v>92347</v>
      </c>
      <c r="I7" s="144">
        <v>7853</v>
      </c>
      <c r="J7" s="143">
        <v>130111</v>
      </c>
      <c r="K7" s="144">
        <v>10666</v>
      </c>
      <c r="L7" s="143">
        <v>118356</v>
      </c>
      <c r="M7" s="144">
        <v>9703</v>
      </c>
      <c r="N7" s="145">
        <f>+L7+J7+H7</f>
        <v>340814</v>
      </c>
      <c r="O7" s="146">
        <f>+M7+K7+I7</f>
        <v>28222</v>
      </c>
      <c r="P7" s="147">
        <f>+O7/F7</f>
        <v>182.0774193548387</v>
      </c>
      <c r="Q7" s="148">
        <f>+N7/O7</f>
        <v>12.076181702218127</v>
      </c>
      <c r="R7" s="143">
        <v>611166</v>
      </c>
      <c r="S7" s="149">
        <f t="shared" si="0"/>
        <v>-0.44235445034573256</v>
      </c>
      <c r="T7" s="143">
        <v>2663091</v>
      </c>
      <c r="U7" s="144">
        <v>228219</v>
      </c>
      <c r="V7" s="150">
        <f>+T7/U7</f>
        <v>11.669015287947104</v>
      </c>
      <c r="W7" s="88"/>
    </row>
    <row r="8" spans="1:23" s="5" customFormat="1" ht="18">
      <c r="A8" s="68">
        <v>4</v>
      </c>
      <c r="B8" s="127" t="s">
        <v>56</v>
      </c>
      <c r="C8" s="128">
        <v>40368</v>
      </c>
      <c r="D8" s="129" t="s">
        <v>20</v>
      </c>
      <c r="E8" s="130">
        <v>126</v>
      </c>
      <c r="F8" s="130">
        <v>144</v>
      </c>
      <c r="G8" s="130">
        <v>2</v>
      </c>
      <c r="H8" s="131">
        <v>65337</v>
      </c>
      <c r="I8" s="132">
        <v>6183</v>
      </c>
      <c r="J8" s="131">
        <v>90664</v>
      </c>
      <c r="K8" s="132">
        <v>8335</v>
      </c>
      <c r="L8" s="131">
        <v>100141.5</v>
      </c>
      <c r="M8" s="132">
        <v>9413</v>
      </c>
      <c r="N8" s="133">
        <f>H8+J8+L8</f>
        <v>256142.5</v>
      </c>
      <c r="O8" s="134">
        <f>I8+K8+M8</f>
        <v>23931</v>
      </c>
      <c r="P8" s="135">
        <f>O8/F8</f>
        <v>166.1875</v>
      </c>
      <c r="Q8" s="136">
        <f>+N8/O8</f>
        <v>10.703376373741172</v>
      </c>
      <c r="R8" s="131">
        <v>614623</v>
      </c>
      <c r="S8" s="137">
        <f t="shared" si="0"/>
        <v>-0.5832526605740429</v>
      </c>
      <c r="T8" s="131">
        <v>1260875</v>
      </c>
      <c r="U8" s="132">
        <v>126011</v>
      </c>
      <c r="V8" s="138">
        <f>T8/U8</f>
        <v>10.006070898572347</v>
      </c>
      <c r="W8" s="88"/>
    </row>
    <row r="9" spans="1:23" s="5" customFormat="1" ht="18">
      <c r="A9" s="68">
        <v>5</v>
      </c>
      <c r="B9" s="98" t="s">
        <v>94</v>
      </c>
      <c r="C9" s="91">
        <v>40375</v>
      </c>
      <c r="D9" s="92" t="s">
        <v>19</v>
      </c>
      <c r="E9" s="93">
        <v>67</v>
      </c>
      <c r="F9" s="93">
        <v>66</v>
      </c>
      <c r="G9" s="93">
        <v>1</v>
      </c>
      <c r="H9" s="94">
        <v>32594</v>
      </c>
      <c r="I9" s="95">
        <v>2799</v>
      </c>
      <c r="J9" s="94">
        <v>36356</v>
      </c>
      <c r="K9" s="95">
        <v>3217</v>
      </c>
      <c r="L9" s="94">
        <v>43391</v>
      </c>
      <c r="M9" s="95">
        <v>3720</v>
      </c>
      <c r="N9" s="89">
        <f>+H9+J9+L9</f>
        <v>112341</v>
      </c>
      <c r="O9" s="90">
        <f>+I9+K9+M9</f>
        <v>9736</v>
      </c>
      <c r="P9" s="72">
        <f>IF(N9&lt;&gt;0,O9/F9,"")</f>
        <v>147.5151515151515</v>
      </c>
      <c r="Q9" s="96">
        <f>IF(N9&lt;&gt;0,N9/O9,"")</f>
        <v>11.538722267871815</v>
      </c>
      <c r="R9" s="94"/>
      <c r="S9" s="97">
        <f t="shared" si="0"/>
      </c>
      <c r="T9" s="94">
        <v>114840</v>
      </c>
      <c r="U9" s="95">
        <v>9936</v>
      </c>
      <c r="V9" s="112">
        <f>T9/U9</f>
        <v>11.557971014492754</v>
      </c>
      <c r="W9" s="88"/>
    </row>
    <row r="10" spans="1:23" s="5" customFormat="1" ht="18">
      <c r="A10" s="68">
        <v>6</v>
      </c>
      <c r="B10" s="99" t="s">
        <v>57</v>
      </c>
      <c r="C10" s="91">
        <v>40368</v>
      </c>
      <c r="D10" s="126" t="s">
        <v>99</v>
      </c>
      <c r="E10" s="93">
        <v>62</v>
      </c>
      <c r="F10" s="93">
        <v>62</v>
      </c>
      <c r="G10" s="93">
        <v>2</v>
      </c>
      <c r="H10" s="94">
        <v>13692</v>
      </c>
      <c r="I10" s="95">
        <v>1199</v>
      </c>
      <c r="J10" s="94">
        <v>20027</v>
      </c>
      <c r="K10" s="95">
        <v>1641</v>
      </c>
      <c r="L10" s="94">
        <v>23219</v>
      </c>
      <c r="M10" s="95">
        <v>1912</v>
      </c>
      <c r="N10" s="89">
        <f>+L10+J10+H10</f>
        <v>56938</v>
      </c>
      <c r="O10" s="90">
        <f>+M10+K10+I10</f>
        <v>4752</v>
      </c>
      <c r="P10" s="72">
        <f>+O10/F10</f>
        <v>76.64516129032258</v>
      </c>
      <c r="Q10" s="96">
        <f>+N10/O10</f>
        <v>11.981902356902356</v>
      </c>
      <c r="R10" s="94">
        <v>122620</v>
      </c>
      <c r="S10" s="97">
        <f t="shared" si="0"/>
        <v>-0.535654868700049</v>
      </c>
      <c r="T10" s="94">
        <v>246293</v>
      </c>
      <c r="U10" s="95">
        <v>21362</v>
      </c>
      <c r="V10" s="112">
        <f>+T10/U10</f>
        <v>11.529491620634772</v>
      </c>
      <c r="W10" s="88"/>
    </row>
    <row r="11" spans="1:23" s="5" customFormat="1" ht="18">
      <c r="A11" s="68">
        <v>7</v>
      </c>
      <c r="B11" s="99" t="s">
        <v>17</v>
      </c>
      <c r="C11" s="91">
        <v>40326</v>
      </c>
      <c r="D11" s="126" t="s">
        <v>99</v>
      </c>
      <c r="E11" s="93">
        <v>212</v>
      </c>
      <c r="F11" s="93">
        <v>44</v>
      </c>
      <c r="G11" s="93">
        <v>8</v>
      </c>
      <c r="H11" s="94">
        <v>5290</v>
      </c>
      <c r="I11" s="95">
        <v>540</v>
      </c>
      <c r="J11" s="94">
        <v>7141</v>
      </c>
      <c r="K11" s="95">
        <v>724</v>
      </c>
      <c r="L11" s="94">
        <v>7667</v>
      </c>
      <c r="M11" s="95">
        <v>681</v>
      </c>
      <c r="N11" s="89">
        <f>+L11+J11+H11</f>
        <v>20098</v>
      </c>
      <c r="O11" s="90">
        <f>+M11+K11+I11</f>
        <v>1945</v>
      </c>
      <c r="P11" s="72">
        <f>+O11/F11</f>
        <v>44.20454545454545</v>
      </c>
      <c r="Q11" s="96">
        <f>+N11/O11</f>
        <v>10.333161953727506</v>
      </c>
      <c r="R11" s="94">
        <v>66887</v>
      </c>
      <c r="S11" s="97">
        <f t="shared" si="0"/>
        <v>-0.6995230762330498</v>
      </c>
      <c r="T11" s="94">
        <v>5742405</v>
      </c>
      <c r="U11" s="95">
        <v>534904</v>
      </c>
      <c r="V11" s="112">
        <f>+T11/U11</f>
        <v>10.735393640728056</v>
      </c>
      <c r="W11" s="88"/>
    </row>
    <row r="12" spans="1:23" s="5" customFormat="1" ht="18">
      <c r="A12" s="68">
        <v>8</v>
      </c>
      <c r="B12" s="99" t="s">
        <v>28</v>
      </c>
      <c r="C12" s="91">
        <v>40347</v>
      </c>
      <c r="D12" s="92" t="s">
        <v>20</v>
      </c>
      <c r="E12" s="93">
        <v>66</v>
      </c>
      <c r="F12" s="93">
        <v>51</v>
      </c>
      <c r="G12" s="93">
        <v>5</v>
      </c>
      <c r="H12" s="94">
        <v>3741.5</v>
      </c>
      <c r="I12" s="95">
        <v>568</v>
      </c>
      <c r="J12" s="94">
        <v>6147</v>
      </c>
      <c r="K12" s="95">
        <v>803</v>
      </c>
      <c r="L12" s="94">
        <v>3836.5</v>
      </c>
      <c r="M12" s="95">
        <v>532</v>
      </c>
      <c r="N12" s="89">
        <f>H12+J12+L12</f>
        <v>13725</v>
      </c>
      <c r="O12" s="90">
        <f>I12+K12+M12</f>
        <v>1903</v>
      </c>
      <c r="P12" s="72">
        <f>O12/F12</f>
        <v>37.31372549019608</v>
      </c>
      <c r="Q12" s="96">
        <f aca="true" t="shared" si="1" ref="Q12:Q20">+N12/O12</f>
        <v>7.212296374146085</v>
      </c>
      <c r="R12" s="94">
        <v>16602</v>
      </c>
      <c r="S12" s="97">
        <f t="shared" si="0"/>
        <v>-0.17329237441272136</v>
      </c>
      <c r="T12" s="94">
        <v>414437.5</v>
      </c>
      <c r="U12" s="95">
        <v>44594</v>
      </c>
      <c r="V12" s="112">
        <f>T12/U12</f>
        <v>9.293570883975423</v>
      </c>
      <c r="W12" s="88"/>
    </row>
    <row r="13" spans="1:23" s="5" customFormat="1" ht="18">
      <c r="A13" s="68">
        <v>9</v>
      </c>
      <c r="B13" s="99" t="s">
        <v>66</v>
      </c>
      <c r="C13" s="91">
        <v>40319</v>
      </c>
      <c r="D13" s="126" t="s">
        <v>99</v>
      </c>
      <c r="E13" s="93">
        <v>178</v>
      </c>
      <c r="F13" s="93">
        <v>28</v>
      </c>
      <c r="G13" s="93">
        <v>9</v>
      </c>
      <c r="H13" s="94">
        <v>3885</v>
      </c>
      <c r="I13" s="95">
        <v>430</v>
      </c>
      <c r="J13" s="94">
        <v>4818</v>
      </c>
      <c r="K13" s="95">
        <v>517</v>
      </c>
      <c r="L13" s="94">
        <v>4974</v>
      </c>
      <c r="M13" s="95">
        <v>548</v>
      </c>
      <c r="N13" s="89">
        <f>+L13+J13+H13</f>
        <v>13677</v>
      </c>
      <c r="O13" s="90">
        <f>+M13+K13+I13</f>
        <v>1495</v>
      </c>
      <c r="P13" s="72">
        <f>+O13/F13</f>
        <v>53.392857142857146</v>
      </c>
      <c r="Q13" s="96">
        <f t="shared" si="1"/>
        <v>9.148494983277592</v>
      </c>
      <c r="R13" s="94">
        <v>41333</v>
      </c>
      <c r="S13" s="97">
        <f t="shared" si="0"/>
        <v>-0.6691021701787918</v>
      </c>
      <c r="T13" s="94">
        <v>4909334</v>
      </c>
      <c r="U13" s="95">
        <v>542330</v>
      </c>
      <c r="V13" s="112">
        <f>+T13/U13</f>
        <v>9.052300259989305</v>
      </c>
      <c r="W13" s="88"/>
    </row>
    <row r="14" spans="1:23" s="5" customFormat="1" ht="18">
      <c r="A14" s="68">
        <v>10</v>
      </c>
      <c r="B14" s="99" t="s">
        <v>67</v>
      </c>
      <c r="C14" s="91">
        <v>40102</v>
      </c>
      <c r="D14" s="92" t="s">
        <v>22</v>
      </c>
      <c r="E14" s="93">
        <v>319</v>
      </c>
      <c r="F14" s="93">
        <v>106</v>
      </c>
      <c r="G14" s="93">
        <v>29</v>
      </c>
      <c r="H14" s="94">
        <v>2241.5</v>
      </c>
      <c r="I14" s="95">
        <v>310</v>
      </c>
      <c r="J14" s="94">
        <v>3751.5</v>
      </c>
      <c r="K14" s="95">
        <v>498</v>
      </c>
      <c r="L14" s="94">
        <v>5674</v>
      </c>
      <c r="M14" s="95">
        <v>742</v>
      </c>
      <c r="N14" s="89">
        <f>H14+J14+L14</f>
        <v>11667</v>
      </c>
      <c r="O14" s="90">
        <f>I14+K14+M14</f>
        <v>1550</v>
      </c>
      <c r="P14" s="72">
        <f>IF(N14&lt;&gt;0,O14/F14,"")</f>
        <v>14.622641509433961</v>
      </c>
      <c r="Q14" s="96">
        <f t="shared" si="1"/>
        <v>7.527096774193549</v>
      </c>
      <c r="R14" s="94"/>
      <c r="S14" s="97">
        <f t="shared" si="0"/>
      </c>
      <c r="T14" s="94">
        <v>19787230.75</v>
      </c>
      <c r="U14" s="95">
        <v>2431539</v>
      </c>
      <c r="V14" s="112">
        <f>IF(T14&lt;&gt;0,T14/U14,"")</f>
        <v>8.137739411130152</v>
      </c>
      <c r="W14" s="88"/>
    </row>
    <row r="15" spans="1:23" s="5" customFormat="1" ht="18">
      <c r="A15" s="68">
        <v>11</v>
      </c>
      <c r="B15" s="99" t="s">
        <v>32</v>
      </c>
      <c r="C15" s="91">
        <v>40340</v>
      </c>
      <c r="D15" s="92" t="s">
        <v>19</v>
      </c>
      <c r="E15" s="93">
        <v>72</v>
      </c>
      <c r="F15" s="93">
        <v>21</v>
      </c>
      <c r="G15" s="93">
        <v>6</v>
      </c>
      <c r="H15" s="94">
        <v>2322</v>
      </c>
      <c r="I15" s="95">
        <v>211</v>
      </c>
      <c r="J15" s="94">
        <v>2807</v>
      </c>
      <c r="K15" s="95">
        <v>238</v>
      </c>
      <c r="L15" s="94">
        <v>3429</v>
      </c>
      <c r="M15" s="95">
        <v>309</v>
      </c>
      <c r="N15" s="89">
        <f>+H15+J15+L15</f>
        <v>8558</v>
      </c>
      <c r="O15" s="90">
        <f>+I15+K15+M15</f>
        <v>758</v>
      </c>
      <c r="P15" s="72">
        <f>IF(N15&lt;&gt;0,O15/F15,"")</f>
        <v>36.095238095238095</v>
      </c>
      <c r="Q15" s="96">
        <f t="shared" si="1"/>
        <v>11.29023746701847</v>
      </c>
      <c r="R15" s="94">
        <v>24014</v>
      </c>
      <c r="S15" s="97">
        <f t="shared" si="0"/>
        <v>-0.6436245523444657</v>
      </c>
      <c r="T15" s="94">
        <v>1145459</v>
      </c>
      <c r="U15" s="95">
        <v>99960</v>
      </c>
      <c r="V15" s="112">
        <f>T15/U15</f>
        <v>11.459173669467788</v>
      </c>
      <c r="W15" s="88"/>
    </row>
    <row r="16" spans="1:23" s="5" customFormat="1" ht="18">
      <c r="A16" s="68">
        <v>12</v>
      </c>
      <c r="B16" s="99" t="s">
        <v>25</v>
      </c>
      <c r="C16" s="91">
        <v>40333</v>
      </c>
      <c r="D16" s="92" t="s">
        <v>20</v>
      </c>
      <c r="E16" s="93">
        <v>20</v>
      </c>
      <c r="F16" s="93">
        <v>20</v>
      </c>
      <c r="G16" s="93">
        <v>7</v>
      </c>
      <c r="H16" s="94">
        <v>1664</v>
      </c>
      <c r="I16" s="95">
        <v>246</v>
      </c>
      <c r="J16" s="94">
        <v>2544</v>
      </c>
      <c r="K16" s="95">
        <v>388</v>
      </c>
      <c r="L16" s="94">
        <v>3335</v>
      </c>
      <c r="M16" s="95">
        <v>504</v>
      </c>
      <c r="N16" s="89">
        <f>H16+J16+L16</f>
        <v>7543</v>
      </c>
      <c r="O16" s="90">
        <f>I16+K16+M16</f>
        <v>1138</v>
      </c>
      <c r="P16" s="72">
        <f>O16/F16</f>
        <v>56.9</v>
      </c>
      <c r="Q16" s="96">
        <f t="shared" si="1"/>
        <v>6.6282952548330405</v>
      </c>
      <c r="R16" s="94">
        <v>6045.5</v>
      </c>
      <c r="S16" s="97">
        <f t="shared" si="0"/>
        <v>0.24770490447440244</v>
      </c>
      <c r="T16" s="94">
        <v>285307</v>
      </c>
      <c r="U16" s="95">
        <v>31552</v>
      </c>
      <c r="V16" s="112">
        <f>T16/U16</f>
        <v>9.042437880324544</v>
      </c>
      <c r="W16" s="88"/>
    </row>
    <row r="17" spans="1:23" s="5" customFormat="1" ht="18">
      <c r="A17" s="68">
        <v>13</v>
      </c>
      <c r="B17" s="99" t="s">
        <v>83</v>
      </c>
      <c r="C17" s="91">
        <v>40347</v>
      </c>
      <c r="D17" s="124" t="s">
        <v>92</v>
      </c>
      <c r="E17" s="93">
        <v>45</v>
      </c>
      <c r="F17" s="93">
        <v>35</v>
      </c>
      <c r="G17" s="93">
        <v>5</v>
      </c>
      <c r="H17" s="94">
        <v>1648</v>
      </c>
      <c r="I17" s="95">
        <v>261</v>
      </c>
      <c r="J17" s="94">
        <v>2111.5</v>
      </c>
      <c r="K17" s="95">
        <v>310</v>
      </c>
      <c r="L17" s="94">
        <v>2854</v>
      </c>
      <c r="M17" s="95">
        <v>409</v>
      </c>
      <c r="N17" s="89">
        <f>SUM(H17+J17+L17)</f>
        <v>6613.5</v>
      </c>
      <c r="O17" s="90">
        <f>SUM(I17+K17+M17)</f>
        <v>980</v>
      </c>
      <c r="P17" s="72">
        <f>O17/F17</f>
        <v>28</v>
      </c>
      <c r="Q17" s="96">
        <f t="shared" si="1"/>
        <v>6.748469387755102</v>
      </c>
      <c r="R17" s="94">
        <v>12290</v>
      </c>
      <c r="S17" s="97">
        <v>0</v>
      </c>
      <c r="T17" s="94">
        <v>328498</v>
      </c>
      <c r="U17" s="95">
        <v>34000</v>
      </c>
      <c r="V17" s="112">
        <f>IF(T17&lt;&gt;0,T17/U17,"")</f>
        <v>9.66170588235294</v>
      </c>
      <c r="W17" s="88"/>
    </row>
    <row r="18" spans="1:23" s="5" customFormat="1" ht="18">
      <c r="A18" s="68">
        <v>14</v>
      </c>
      <c r="B18" s="98" t="s">
        <v>33</v>
      </c>
      <c r="C18" s="91">
        <v>40354</v>
      </c>
      <c r="D18" s="92" t="s">
        <v>23</v>
      </c>
      <c r="E18" s="93">
        <v>19</v>
      </c>
      <c r="F18" s="93">
        <v>19</v>
      </c>
      <c r="G18" s="93">
        <v>4</v>
      </c>
      <c r="H18" s="94">
        <v>1103</v>
      </c>
      <c r="I18" s="95">
        <v>130</v>
      </c>
      <c r="J18" s="94">
        <v>1362</v>
      </c>
      <c r="K18" s="95">
        <v>160</v>
      </c>
      <c r="L18" s="94">
        <v>1667</v>
      </c>
      <c r="M18" s="95">
        <v>195</v>
      </c>
      <c r="N18" s="89">
        <f>+H18+J18+L18</f>
        <v>4132</v>
      </c>
      <c r="O18" s="90">
        <f>+I18+K18+M18</f>
        <v>485</v>
      </c>
      <c r="P18" s="72">
        <f>+O18/F18</f>
        <v>25.526315789473685</v>
      </c>
      <c r="Q18" s="96">
        <f t="shared" si="1"/>
        <v>8.51958762886598</v>
      </c>
      <c r="R18" s="94">
        <v>10353</v>
      </c>
      <c r="S18" s="97">
        <f aca="true" t="shared" si="2" ref="S18:S30">IF(R18&lt;&gt;0,-(R18-N18)/R18,"")</f>
        <v>-0.6008886313145948</v>
      </c>
      <c r="T18" s="94">
        <v>161787</v>
      </c>
      <c r="U18" s="95">
        <v>13410</v>
      </c>
      <c r="V18" s="112">
        <f>+T18/U18</f>
        <v>12.064653243847875</v>
      </c>
      <c r="W18" s="88"/>
    </row>
    <row r="19" spans="1:23" s="5" customFormat="1" ht="18">
      <c r="A19" s="68">
        <v>15</v>
      </c>
      <c r="B19" s="100" t="s">
        <v>95</v>
      </c>
      <c r="C19" s="91">
        <v>40235</v>
      </c>
      <c r="D19" s="126" t="s">
        <v>99</v>
      </c>
      <c r="E19" s="93">
        <v>256</v>
      </c>
      <c r="F19" s="93">
        <v>11</v>
      </c>
      <c r="G19" s="93">
        <v>21</v>
      </c>
      <c r="H19" s="94">
        <v>2784</v>
      </c>
      <c r="I19" s="95">
        <v>379</v>
      </c>
      <c r="J19" s="94">
        <v>580</v>
      </c>
      <c r="K19" s="95">
        <v>139</v>
      </c>
      <c r="L19" s="94">
        <v>562</v>
      </c>
      <c r="M19" s="95">
        <v>137</v>
      </c>
      <c r="N19" s="89">
        <f>+L19+J19+H19</f>
        <v>3926</v>
      </c>
      <c r="O19" s="90">
        <f>+M19+K19+I19</f>
        <v>655</v>
      </c>
      <c r="P19" s="72">
        <f>+O19/F19</f>
        <v>59.54545454545455</v>
      </c>
      <c r="Q19" s="96">
        <f t="shared" si="1"/>
        <v>5.993893129770992</v>
      </c>
      <c r="R19" s="94">
        <v>3597</v>
      </c>
      <c r="S19" s="97">
        <f t="shared" si="2"/>
        <v>0.09146510981373367</v>
      </c>
      <c r="T19" s="94">
        <v>21639772</v>
      </c>
      <c r="U19" s="95">
        <v>2438846</v>
      </c>
      <c r="V19" s="112">
        <f>+T19/U19</f>
        <v>8.87295548796439</v>
      </c>
      <c r="W19" s="88"/>
    </row>
    <row r="20" spans="1:23" s="5" customFormat="1" ht="18">
      <c r="A20" s="68">
        <v>16</v>
      </c>
      <c r="B20" s="100" t="s">
        <v>58</v>
      </c>
      <c r="C20" s="91" t="s">
        <v>68</v>
      </c>
      <c r="D20" s="92" t="s">
        <v>69</v>
      </c>
      <c r="E20" s="93">
        <v>10</v>
      </c>
      <c r="F20" s="93">
        <v>10</v>
      </c>
      <c r="G20" s="93">
        <v>3</v>
      </c>
      <c r="H20" s="94">
        <v>654</v>
      </c>
      <c r="I20" s="95">
        <v>103</v>
      </c>
      <c r="J20" s="94">
        <v>1146</v>
      </c>
      <c r="K20" s="95">
        <v>145</v>
      </c>
      <c r="L20" s="94">
        <v>2102</v>
      </c>
      <c r="M20" s="95">
        <v>267</v>
      </c>
      <c r="N20" s="89">
        <f>SUM(H20+J20+L20)</f>
        <v>3902</v>
      </c>
      <c r="O20" s="90">
        <f>SUM(I20+K20+M20)</f>
        <v>515</v>
      </c>
      <c r="P20" s="72">
        <f>+O20/F20</f>
        <v>51.5</v>
      </c>
      <c r="Q20" s="96">
        <f t="shared" si="1"/>
        <v>7.576699029126214</v>
      </c>
      <c r="R20" s="94"/>
      <c r="S20" s="97">
        <f t="shared" si="2"/>
      </c>
      <c r="T20" s="94">
        <v>29596</v>
      </c>
      <c r="U20" s="95">
        <v>3032</v>
      </c>
      <c r="V20" s="112">
        <f>T20/U20</f>
        <v>9.761213720316622</v>
      </c>
      <c r="W20" s="88"/>
    </row>
    <row r="21" spans="1:23" s="5" customFormat="1" ht="18">
      <c r="A21" s="68">
        <v>17</v>
      </c>
      <c r="B21" s="99" t="s">
        <v>34</v>
      </c>
      <c r="C21" s="91">
        <v>40354</v>
      </c>
      <c r="D21" s="92" t="s">
        <v>20</v>
      </c>
      <c r="E21" s="93">
        <v>20</v>
      </c>
      <c r="F21" s="93">
        <v>20</v>
      </c>
      <c r="G21" s="93">
        <v>4</v>
      </c>
      <c r="H21" s="94">
        <v>751</v>
      </c>
      <c r="I21" s="95">
        <v>104</v>
      </c>
      <c r="J21" s="94">
        <v>1282</v>
      </c>
      <c r="K21" s="95">
        <v>157</v>
      </c>
      <c r="L21" s="94">
        <v>1649</v>
      </c>
      <c r="M21" s="95">
        <v>213</v>
      </c>
      <c r="N21" s="89">
        <f>H21+J21+L21</f>
        <v>3682</v>
      </c>
      <c r="O21" s="90">
        <f>I21+K21+M21</f>
        <v>474</v>
      </c>
      <c r="P21" s="72">
        <f>O21/F21</f>
        <v>23.7</v>
      </c>
      <c r="Q21" s="96">
        <f>+N21/O21</f>
        <v>7.767932489451477</v>
      </c>
      <c r="R21" s="94">
        <v>7344.5</v>
      </c>
      <c r="S21" s="97">
        <f t="shared" si="2"/>
        <v>-0.4986724760024508</v>
      </c>
      <c r="T21" s="94">
        <v>71957</v>
      </c>
      <c r="U21" s="95">
        <v>7603</v>
      </c>
      <c r="V21" s="112">
        <f>T21/U21</f>
        <v>9.4642904116796</v>
      </c>
      <c r="W21" s="88"/>
    </row>
    <row r="22" spans="1:23" s="5" customFormat="1" ht="18">
      <c r="A22" s="68">
        <v>18</v>
      </c>
      <c r="B22" s="99" t="s">
        <v>15</v>
      </c>
      <c r="C22" s="91">
        <v>40319</v>
      </c>
      <c r="D22" s="92" t="s">
        <v>20</v>
      </c>
      <c r="E22" s="93">
        <v>40</v>
      </c>
      <c r="F22" s="93">
        <v>12</v>
      </c>
      <c r="G22" s="93">
        <v>9</v>
      </c>
      <c r="H22" s="94">
        <v>1094.5</v>
      </c>
      <c r="I22" s="95">
        <v>195</v>
      </c>
      <c r="J22" s="94">
        <v>1325</v>
      </c>
      <c r="K22" s="95">
        <v>201</v>
      </c>
      <c r="L22" s="94">
        <v>1075.5</v>
      </c>
      <c r="M22" s="95">
        <v>179</v>
      </c>
      <c r="N22" s="89">
        <f>H22+J22+L22</f>
        <v>3495</v>
      </c>
      <c r="O22" s="90">
        <f>I22+K22+M22</f>
        <v>575</v>
      </c>
      <c r="P22" s="72">
        <f>O22/F22</f>
        <v>47.916666666666664</v>
      </c>
      <c r="Q22" s="96">
        <f>+N22/O22</f>
        <v>6.078260869565217</v>
      </c>
      <c r="R22" s="94">
        <v>5054</v>
      </c>
      <c r="S22" s="97">
        <f t="shared" si="2"/>
        <v>-0.30846853977047883</v>
      </c>
      <c r="T22" s="94">
        <v>693067</v>
      </c>
      <c r="U22" s="95">
        <v>72446</v>
      </c>
      <c r="V22" s="112">
        <f>T22/U22</f>
        <v>9.566670347569223</v>
      </c>
      <c r="W22" s="88"/>
    </row>
    <row r="23" spans="1:23" s="5" customFormat="1" ht="18">
      <c r="A23" s="68">
        <v>19</v>
      </c>
      <c r="B23" s="99" t="s">
        <v>31</v>
      </c>
      <c r="C23" s="91">
        <v>40354</v>
      </c>
      <c r="D23" s="126" t="s">
        <v>99</v>
      </c>
      <c r="E23" s="93">
        <v>100</v>
      </c>
      <c r="F23" s="93">
        <v>20</v>
      </c>
      <c r="G23" s="93">
        <v>4</v>
      </c>
      <c r="H23" s="94">
        <v>1091</v>
      </c>
      <c r="I23" s="95">
        <v>151</v>
      </c>
      <c r="J23" s="94">
        <v>1084</v>
      </c>
      <c r="K23" s="95">
        <v>158</v>
      </c>
      <c r="L23" s="94">
        <v>1293</v>
      </c>
      <c r="M23" s="95">
        <v>187</v>
      </c>
      <c r="N23" s="89">
        <f>+L23+J23+H23</f>
        <v>3468</v>
      </c>
      <c r="O23" s="90">
        <f>+M23+K23+I23</f>
        <v>496</v>
      </c>
      <c r="P23" s="72">
        <f>+O23/F23</f>
        <v>24.8</v>
      </c>
      <c r="Q23" s="96">
        <f>+N23/O23</f>
        <v>6.991935483870968</v>
      </c>
      <c r="R23" s="94">
        <v>42406</v>
      </c>
      <c r="S23" s="97">
        <f t="shared" si="2"/>
        <v>-0.9182191199358581</v>
      </c>
      <c r="T23" s="94">
        <v>581863</v>
      </c>
      <c r="U23" s="95">
        <v>59524</v>
      </c>
      <c r="V23" s="112">
        <f>+T23/U23</f>
        <v>9.77526711914522</v>
      </c>
      <c r="W23" s="88">
        <v>1</v>
      </c>
    </row>
    <row r="24" spans="1:23" s="5" customFormat="1" ht="18">
      <c r="A24" s="68">
        <v>20</v>
      </c>
      <c r="B24" s="99" t="s">
        <v>60</v>
      </c>
      <c r="C24" s="91">
        <v>40340</v>
      </c>
      <c r="D24" s="126" t="s">
        <v>99</v>
      </c>
      <c r="E24" s="93">
        <v>13</v>
      </c>
      <c r="F24" s="93">
        <v>11</v>
      </c>
      <c r="G24" s="93">
        <v>6</v>
      </c>
      <c r="H24" s="94">
        <v>660</v>
      </c>
      <c r="I24" s="95">
        <v>96</v>
      </c>
      <c r="J24" s="94">
        <v>924</v>
      </c>
      <c r="K24" s="95">
        <v>118</v>
      </c>
      <c r="L24" s="94">
        <v>1434</v>
      </c>
      <c r="M24" s="95">
        <v>182</v>
      </c>
      <c r="N24" s="89">
        <f>+L24+J24+H24</f>
        <v>3018</v>
      </c>
      <c r="O24" s="90">
        <f>+M24+K24+I24</f>
        <v>396</v>
      </c>
      <c r="P24" s="72">
        <f>+O24/F24</f>
        <v>36</v>
      </c>
      <c r="Q24" s="96">
        <f>+N24/O24</f>
        <v>7.621212121212121</v>
      </c>
      <c r="R24" s="94">
        <v>4577</v>
      </c>
      <c r="S24" s="97">
        <f t="shared" si="2"/>
        <v>-0.34061612409875464</v>
      </c>
      <c r="T24" s="94">
        <v>184525</v>
      </c>
      <c r="U24" s="95">
        <v>16846</v>
      </c>
      <c r="V24" s="112">
        <f>+T24/U24</f>
        <v>10.953638846016858</v>
      </c>
      <c r="W24" s="88"/>
    </row>
    <row r="25" spans="1:23" s="5" customFormat="1" ht="18">
      <c r="A25" s="67">
        <v>21</v>
      </c>
      <c r="B25" s="98" t="s">
        <v>97</v>
      </c>
      <c r="C25" s="91">
        <v>40291</v>
      </c>
      <c r="D25" s="92" t="s">
        <v>20</v>
      </c>
      <c r="E25" s="93">
        <v>40</v>
      </c>
      <c r="F25" s="93">
        <v>3</v>
      </c>
      <c r="G25" s="93">
        <v>10</v>
      </c>
      <c r="H25" s="94">
        <v>739</v>
      </c>
      <c r="I25" s="95">
        <v>131</v>
      </c>
      <c r="J25" s="94">
        <v>894</v>
      </c>
      <c r="K25" s="95">
        <v>157</v>
      </c>
      <c r="L25" s="94">
        <v>1043</v>
      </c>
      <c r="M25" s="95">
        <v>181</v>
      </c>
      <c r="N25" s="89">
        <f>H25+J25+L25</f>
        <v>2676</v>
      </c>
      <c r="O25" s="90">
        <f>I25+K25+M25</f>
        <v>469</v>
      </c>
      <c r="P25" s="72">
        <f>O25/F25</f>
        <v>156.33333333333334</v>
      </c>
      <c r="Q25" s="96">
        <f>+N25/O25</f>
        <v>5.705756929637527</v>
      </c>
      <c r="R25" s="94">
        <v>4341.5</v>
      </c>
      <c r="S25" s="97">
        <f t="shared" si="2"/>
        <v>-0.3836231717148451</v>
      </c>
      <c r="T25" s="94">
        <v>263468</v>
      </c>
      <c r="U25" s="95">
        <v>33932</v>
      </c>
      <c r="V25" s="112">
        <f>T25/U25</f>
        <v>7.764587999528469</v>
      </c>
      <c r="W25" s="88"/>
    </row>
    <row r="26" spans="1:23" s="5" customFormat="1" ht="18">
      <c r="A26" s="67">
        <v>22</v>
      </c>
      <c r="B26" s="99" t="s">
        <v>18</v>
      </c>
      <c r="C26" s="91">
        <v>40319</v>
      </c>
      <c r="D26" s="92" t="s">
        <v>19</v>
      </c>
      <c r="E26" s="93">
        <v>83</v>
      </c>
      <c r="F26" s="93">
        <v>11</v>
      </c>
      <c r="G26" s="93">
        <v>9</v>
      </c>
      <c r="H26" s="94">
        <v>486</v>
      </c>
      <c r="I26" s="95">
        <v>75</v>
      </c>
      <c r="J26" s="94">
        <v>603</v>
      </c>
      <c r="K26" s="95">
        <v>92</v>
      </c>
      <c r="L26" s="94">
        <v>1070</v>
      </c>
      <c r="M26" s="95">
        <v>172</v>
      </c>
      <c r="N26" s="89">
        <f>+H26+J26+L26</f>
        <v>2159</v>
      </c>
      <c r="O26" s="90">
        <f>+I26+K26+M26</f>
        <v>339</v>
      </c>
      <c r="P26" s="72">
        <f>IF(N26&lt;&gt;0,O26/F26,"")</f>
        <v>30.818181818181817</v>
      </c>
      <c r="Q26" s="96">
        <f>IF(N26&lt;&gt;0,N26/O26,"")</f>
        <v>6.368731563421829</v>
      </c>
      <c r="R26" s="94">
        <v>4024</v>
      </c>
      <c r="S26" s="97">
        <f t="shared" si="2"/>
        <v>-0.4634691848906561</v>
      </c>
      <c r="T26" s="94">
        <v>1139201</v>
      </c>
      <c r="U26" s="95">
        <v>131565</v>
      </c>
      <c r="V26" s="112">
        <f>T26/U26</f>
        <v>8.658845437616387</v>
      </c>
      <c r="W26" s="88"/>
    </row>
    <row r="27" spans="1:23" s="5" customFormat="1" ht="18">
      <c r="A27" s="73">
        <v>23</v>
      </c>
      <c r="B27" s="99" t="s">
        <v>21</v>
      </c>
      <c r="C27" s="91">
        <v>40326</v>
      </c>
      <c r="D27" s="92" t="s">
        <v>22</v>
      </c>
      <c r="E27" s="93">
        <v>45</v>
      </c>
      <c r="F27" s="93">
        <v>13</v>
      </c>
      <c r="G27" s="93">
        <v>8</v>
      </c>
      <c r="H27" s="94">
        <v>640</v>
      </c>
      <c r="I27" s="95">
        <v>99</v>
      </c>
      <c r="J27" s="94">
        <v>777</v>
      </c>
      <c r="K27" s="95">
        <v>116</v>
      </c>
      <c r="L27" s="94">
        <v>726</v>
      </c>
      <c r="M27" s="95">
        <v>108</v>
      </c>
      <c r="N27" s="89">
        <f>H27+J27+L27</f>
        <v>2143</v>
      </c>
      <c r="O27" s="90">
        <f>I27+K27+M27</f>
        <v>323</v>
      </c>
      <c r="P27" s="72">
        <f>IF(N27&lt;&gt;0,O27/F27,"")</f>
        <v>24.846153846153847</v>
      </c>
      <c r="Q27" s="96">
        <f>IF(N27&lt;&gt;0,N27/O27,"")</f>
        <v>6.634674922600619</v>
      </c>
      <c r="R27" s="94">
        <v>2966.5</v>
      </c>
      <c r="S27" s="97">
        <f t="shared" si="2"/>
        <v>-0.2775998651609641</v>
      </c>
      <c r="T27" s="94">
        <v>238410.5</v>
      </c>
      <c r="U27" s="95">
        <v>28530</v>
      </c>
      <c r="V27" s="112">
        <f>IF(T27&lt;&gt;0,T27/U27,"")</f>
        <v>8.356484402383456</v>
      </c>
      <c r="W27" s="88"/>
    </row>
    <row r="28" spans="1:23" s="5" customFormat="1" ht="18">
      <c r="A28" s="68">
        <v>24</v>
      </c>
      <c r="B28" s="99" t="s">
        <v>12</v>
      </c>
      <c r="C28" s="91">
        <v>40312</v>
      </c>
      <c r="D28" s="126" t="s">
        <v>99</v>
      </c>
      <c r="E28" s="93">
        <v>168</v>
      </c>
      <c r="F28" s="93">
        <v>5</v>
      </c>
      <c r="G28" s="93">
        <v>10</v>
      </c>
      <c r="H28" s="94">
        <v>290</v>
      </c>
      <c r="I28" s="95">
        <v>25</v>
      </c>
      <c r="J28" s="94">
        <v>1315</v>
      </c>
      <c r="K28" s="95">
        <v>132</v>
      </c>
      <c r="L28" s="94">
        <v>390</v>
      </c>
      <c r="M28" s="95">
        <v>34</v>
      </c>
      <c r="N28" s="89">
        <f>+L28+J28+H28</f>
        <v>1995</v>
      </c>
      <c r="O28" s="90">
        <f>+M28+K28+I28</f>
        <v>191</v>
      </c>
      <c r="P28" s="72">
        <f>+O28/F28</f>
        <v>38.2</v>
      </c>
      <c r="Q28" s="96">
        <f aca="true" t="shared" si="3" ref="Q28:Q55">+N28/O28</f>
        <v>10.44502617801047</v>
      </c>
      <c r="R28" s="94">
        <v>4212</v>
      </c>
      <c r="S28" s="97">
        <f t="shared" si="2"/>
        <v>-0.5263532763532763</v>
      </c>
      <c r="T28" s="94">
        <v>4566857</v>
      </c>
      <c r="U28" s="95">
        <v>489118</v>
      </c>
      <c r="V28" s="112">
        <f>+T28/U28</f>
        <v>9.336922787548199</v>
      </c>
      <c r="W28" s="88">
        <v>1</v>
      </c>
    </row>
    <row r="29" spans="1:23" s="5" customFormat="1" ht="18">
      <c r="A29" s="68">
        <v>25</v>
      </c>
      <c r="B29" s="99" t="s">
        <v>59</v>
      </c>
      <c r="C29" s="91">
        <v>40361</v>
      </c>
      <c r="D29" s="92" t="s">
        <v>20</v>
      </c>
      <c r="E29" s="93">
        <v>6</v>
      </c>
      <c r="F29" s="93">
        <v>6</v>
      </c>
      <c r="G29" s="93">
        <v>3</v>
      </c>
      <c r="H29" s="94">
        <v>355</v>
      </c>
      <c r="I29" s="95">
        <v>48</v>
      </c>
      <c r="J29" s="94">
        <v>638</v>
      </c>
      <c r="K29" s="95">
        <v>71</v>
      </c>
      <c r="L29" s="94">
        <v>968.5</v>
      </c>
      <c r="M29" s="95">
        <v>109</v>
      </c>
      <c r="N29" s="89">
        <f aca="true" t="shared" si="4" ref="N29:O34">H29+J29+L29</f>
        <v>1961.5</v>
      </c>
      <c r="O29" s="90">
        <f t="shared" si="4"/>
        <v>228</v>
      </c>
      <c r="P29" s="72">
        <f aca="true" t="shared" si="5" ref="P29:P55">O29/F29</f>
        <v>38</v>
      </c>
      <c r="Q29" s="96">
        <f t="shared" si="3"/>
        <v>8.603070175438596</v>
      </c>
      <c r="R29" s="94">
        <v>3682</v>
      </c>
      <c r="S29" s="97">
        <f t="shared" si="2"/>
        <v>-0.46727322107550245</v>
      </c>
      <c r="T29" s="94">
        <v>17147.5</v>
      </c>
      <c r="U29" s="95">
        <v>2304</v>
      </c>
      <c r="V29" s="112">
        <f>T29/U29</f>
        <v>7.442491319444445</v>
      </c>
      <c r="W29" s="88"/>
    </row>
    <row r="30" spans="1:23" s="5" customFormat="1" ht="18">
      <c r="A30" s="68">
        <v>26</v>
      </c>
      <c r="B30" s="100" t="s">
        <v>102</v>
      </c>
      <c r="C30" s="91">
        <v>40291</v>
      </c>
      <c r="D30" s="92" t="s">
        <v>20</v>
      </c>
      <c r="E30" s="93">
        <v>12</v>
      </c>
      <c r="F30" s="93">
        <v>5</v>
      </c>
      <c r="G30" s="93">
        <v>12</v>
      </c>
      <c r="H30" s="94">
        <v>422</v>
      </c>
      <c r="I30" s="95">
        <v>74</v>
      </c>
      <c r="J30" s="94">
        <v>539</v>
      </c>
      <c r="K30" s="95">
        <v>88</v>
      </c>
      <c r="L30" s="94">
        <v>725</v>
      </c>
      <c r="M30" s="95">
        <v>126</v>
      </c>
      <c r="N30" s="89">
        <f t="shared" si="4"/>
        <v>1686</v>
      </c>
      <c r="O30" s="90">
        <f t="shared" si="4"/>
        <v>288</v>
      </c>
      <c r="P30" s="72">
        <f t="shared" si="5"/>
        <v>57.6</v>
      </c>
      <c r="Q30" s="96">
        <f t="shared" si="3"/>
        <v>5.854166666666667</v>
      </c>
      <c r="R30" s="94"/>
      <c r="S30" s="97">
        <f t="shared" si="2"/>
      </c>
      <c r="T30" s="94">
        <v>173597.5</v>
      </c>
      <c r="U30" s="95">
        <v>18760</v>
      </c>
      <c r="V30" s="112">
        <f>T30/U30</f>
        <v>9.253598081023455</v>
      </c>
      <c r="W30" s="88"/>
    </row>
    <row r="31" spans="1:23" s="5" customFormat="1" ht="18">
      <c r="A31" s="68">
        <v>27</v>
      </c>
      <c r="B31" s="99" t="s">
        <v>84</v>
      </c>
      <c r="C31" s="91">
        <v>40340</v>
      </c>
      <c r="D31" s="124" t="s">
        <v>92</v>
      </c>
      <c r="E31" s="93">
        <v>52</v>
      </c>
      <c r="F31" s="93">
        <v>7</v>
      </c>
      <c r="G31" s="93">
        <v>6</v>
      </c>
      <c r="H31" s="94">
        <v>433</v>
      </c>
      <c r="I31" s="95">
        <v>61</v>
      </c>
      <c r="J31" s="94">
        <v>597</v>
      </c>
      <c r="K31" s="95">
        <v>69</v>
      </c>
      <c r="L31" s="94">
        <v>511</v>
      </c>
      <c r="M31" s="95">
        <v>63</v>
      </c>
      <c r="N31" s="89">
        <f t="shared" si="4"/>
        <v>1541</v>
      </c>
      <c r="O31" s="90">
        <f t="shared" si="4"/>
        <v>193</v>
      </c>
      <c r="P31" s="72">
        <f t="shared" si="5"/>
        <v>27.571428571428573</v>
      </c>
      <c r="Q31" s="96">
        <f t="shared" si="3"/>
        <v>7.984455958549223</v>
      </c>
      <c r="R31" s="94">
        <v>4132</v>
      </c>
      <c r="S31" s="97">
        <v>0</v>
      </c>
      <c r="T31" s="94">
        <v>314068.5</v>
      </c>
      <c r="U31" s="95">
        <v>33848</v>
      </c>
      <c r="V31" s="112">
        <f>IF(T31&lt;&gt;0,T31/U31,"")</f>
        <v>9.278790475064996</v>
      </c>
      <c r="W31" s="88"/>
    </row>
    <row r="32" spans="1:23" s="5" customFormat="1" ht="18">
      <c r="A32" s="68">
        <v>28</v>
      </c>
      <c r="B32" s="99" t="s">
        <v>47</v>
      </c>
      <c r="C32" s="91">
        <v>40361</v>
      </c>
      <c r="D32" s="92" t="s">
        <v>20</v>
      </c>
      <c r="E32" s="93">
        <v>3</v>
      </c>
      <c r="F32" s="93">
        <v>2</v>
      </c>
      <c r="G32" s="93">
        <v>3</v>
      </c>
      <c r="H32" s="94">
        <v>343.5</v>
      </c>
      <c r="I32" s="95">
        <v>56</v>
      </c>
      <c r="J32" s="94">
        <v>600</v>
      </c>
      <c r="K32" s="95">
        <v>89</v>
      </c>
      <c r="L32" s="94">
        <v>500</v>
      </c>
      <c r="M32" s="95">
        <v>81</v>
      </c>
      <c r="N32" s="89">
        <f t="shared" si="4"/>
        <v>1443.5</v>
      </c>
      <c r="O32" s="90">
        <f t="shared" si="4"/>
        <v>226</v>
      </c>
      <c r="P32" s="72">
        <f t="shared" si="5"/>
        <v>113</v>
      </c>
      <c r="Q32" s="96">
        <f t="shared" si="3"/>
        <v>6.3871681415929205</v>
      </c>
      <c r="R32" s="94">
        <v>1614</v>
      </c>
      <c r="S32" s="97">
        <f aca="true" t="shared" si="6" ref="S32:S37">IF(R32&lt;&gt;0,-(R32-N32)/R32,"")</f>
        <v>-0.10563816604708798</v>
      </c>
      <c r="T32" s="94">
        <v>8232.5</v>
      </c>
      <c r="U32" s="95">
        <v>709</v>
      </c>
      <c r="V32" s="112">
        <f>T32/U32</f>
        <v>11.611424541607898</v>
      </c>
      <c r="W32" s="88"/>
    </row>
    <row r="33" spans="1:23" s="5" customFormat="1" ht="18">
      <c r="A33" s="68">
        <v>29</v>
      </c>
      <c r="B33" s="99" t="s">
        <v>46</v>
      </c>
      <c r="C33" s="91">
        <v>40263</v>
      </c>
      <c r="D33" s="92" t="s">
        <v>22</v>
      </c>
      <c r="E33" s="93">
        <v>286</v>
      </c>
      <c r="F33" s="93">
        <v>9</v>
      </c>
      <c r="G33" s="93">
        <v>16</v>
      </c>
      <c r="H33" s="94">
        <v>458</v>
      </c>
      <c r="I33" s="95">
        <v>82</v>
      </c>
      <c r="J33" s="94">
        <v>424</v>
      </c>
      <c r="K33" s="95">
        <v>73</v>
      </c>
      <c r="L33" s="94">
        <v>501</v>
      </c>
      <c r="M33" s="95">
        <v>81</v>
      </c>
      <c r="N33" s="89">
        <f t="shared" si="4"/>
        <v>1383</v>
      </c>
      <c r="O33" s="90">
        <f t="shared" si="4"/>
        <v>236</v>
      </c>
      <c r="P33" s="72">
        <f t="shared" si="5"/>
        <v>26.22222222222222</v>
      </c>
      <c r="Q33" s="96">
        <f t="shared" si="3"/>
        <v>5.860169491525424</v>
      </c>
      <c r="R33" s="94">
        <v>2988</v>
      </c>
      <c r="S33" s="97">
        <f t="shared" si="6"/>
        <v>-0.5371485943775101</v>
      </c>
      <c r="T33" s="94">
        <v>9486367</v>
      </c>
      <c r="U33" s="95">
        <v>1139501</v>
      </c>
      <c r="V33" s="112">
        <f aca="true" t="shared" si="7" ref="V33:V54">IF(T33&lt;&gt;0,T33/U33,"")</f>
        <v>8.325018582695408</v>
      </c>
      <c r="W33" s="88"/>
    </row>
    <row r="34" spans="1:23" s="5" customFormat="1" ht="18">
      <c r="A34" s="68">
        <v>30</v>
      </c>
      <c r="B34" s="99" t="s">
        <v>70</v>
      </c>
      <c r="C34" s="91">
        <v>40375</v>
      </c>
      <c r="D34" s="92" t="s">
        <v>20</v>
      </c>
      <c r="E34" s="93">
        <v>2</v>
      </c>
      <c r="F34" s="93">
        <v>2</v>
      </c>
      <c r="G34" s="93">
        <v>1</v>
      </c>
      <c r="H34" s="94">
        <v>252</v>
      </c>
      <c r="I34" s="95">
        <v>20</v>
      </c>
      <c r="J34" s="94">
        <v>554</v>
      </c>
      <c r="K34" s="95">
        <v>42</v>
      </c>
      <c r="L34" s="94">
        <v>544</v>
      </c>
      <c r="M34" s="95">
        <v>41</v>
      </c>
      <c r="N34" s="89">
        <f t="shared" si="4"/>
        <v>1350</v>
      </c>
      <c r="O34" s="90">
        <f t="shared" si="4"/>
        <v>103</v>
      </c>
      <c r="P34" s="72">
        <f t="shared" si="5"/>
        <v>51.5</v>
      </c>
      <c r="Q34" s="96">
        <f t="shared" si="3"/>
        <v>13.106796116504855</v>
      </c>
      <c r="R34" s="94"/>
      <c r="S34" s="97">
        <f t="shared" si="6"/>
      </c>
      <c r="T34" s="94">
        <v>1350</v>
      </c>
      <c r="U34" s="95">
        <v>103</v>
      </c>
      <c r="V34" s="112">
        <f t="shared" si="7"/>
        <v>13.106796116504855</v>
      </c>
      <c r="W34" s="88">
        <v>1</v>
      </c>
    </row>
    <row r="35" spans="1:23" s="5" customFormat="1" ht="18">
      <c r="A35" s="68">
        <v>31</v>
      </c>
      <c r="B35" s="98" t="s">
        <v>7</v>
      </c>
      <c r="C35" s="91">
        <v>40284</v>
      </c>
      <c r="D35" s="92" t="s">
        <v>23</v>
      </c>
      <c r="E35" s="93">
        <v>30</v>
      </c>
      <c r="F35" s="93">
        <v>4</v>
      </c>
      <c r="G35" s="93">
        <v>14</v>
      </c>
      <c r="H35" s="94">
        <v>457</v>
      </c>
      <c r="I35" s="95">
        <v>66</v>
      </c>
      <c r="J35" s="94">
        <v>454</v>
      </c>
      <c r="K35" s="95">
        <v>71</v>
      </c>
      <c r="L35" s="94">
        <v>430</v>
      </c>
      <c r="M35" s="95">
        <v>65</v>
      </c>
      <c r="N35" s="89">
        <f>+H35+J35+L35</f>
        <v>1341</v>
      </c>
      <c r="O35" s="90">
        <f>+I35+K35+M35</f>
        <v>202</v>
      </c>
      <c r="P35" s="72">
        <f t="shared" si="5"/>
        <v>50.5</v>
      </c>
      <c r="Q35" s="96">
        <f t="shared" si="3"/>
        <v>6.638613861386139</v>
      </c>
      <c r="R35" s="94">
        <v>2085</v>
      </c>
      <c r="S35" s="97">
        <f t="shared" si="6"/>
        <v>-0.35683453237410073</v>
      </c>
      <c r="T35" s="94">
        <v>262833</v>
      </c>
      <c r="U35" s="95">
        <v>29648</v>
      </c>
      <c r="V35" s="112">
        <f t="shared" si="7"/>
        <v>8.86511737722612</v>
      </c>
      <c r="W35" s="88"/>
    </row>
    <row r="36" spans="1:23" s="5" customFormat="1" ht="18">
      <c r="A36" s="68">
        <v>32</v>
      </c>
      <c r="B36" s="99" t="s">
        <v>29</v>
      </c>
      <c r="C36" s="91">
        <v>40347</v>
      </c>
      <c r="D36" s="92" t="s">
        <v>22</v>
      </c>
      <c r="E36" s="93">
        <v>10</v>
      </c>
      <c r="F36" s="93">
        <v>9</v>
      </c>
      <c r="G36" s="93">
        <v>5</v>
      </c>
      <c r="H36" s="94">
        <v>182</v>
      </c>
      <c r="I36" s="95">
        <v>28</v>
      </c>
      <c r="J36" s="94">
        <v>456</v>
      </c>
      <c r="K36" s="95">
        <v>59</v>
      </c>
      <c r="L36" s="94">
        <v>672</v>
      </c>
      <c r="M36" s="95">
        <v>93</v>
      </c>
      <c r="N36" s="89">
        <f>H36+J36+L36</f>
        <v>1310</v>
      </c>
      <c r="O36" s="90">
        <f>I36+K36+M36</f>
        <v>180</v>
      </c>
      <c r="P36" s="72">
        <f t="shared" si="5"/>
        <v>20</v>
      </c>
      <c r="Q36" s="96">
        <f t="shared" si="3"/>
        <v>7.277777777777778</v>
      </c>
      <c r="R36" s="94">
        <v>988.5</v>
      </c>
      <c r="S36" s="97">
        <f t="shared" si="6"/>
        <v>0.32524026302478504</v>
      </c>
      <c r="T36" s="94">
        <v>24787</v>
      </c>
      <c r="U36" s="95">
        <v>3277</v>
      </c>
      <c r="V36" s="112">
        <f t="shared" si="7"/>
        <v>7.563930424168447</v>
      </c>
      <c r="W36" s="88"/>
    </row>
    <row r="37" spans="1:23" s="5" customFormat="1" ht="18">
      <c r="A37" s="68">
        <v>33</v>
      </c>
      <c r="B37" s="99" t="s">
        <v>10</v>
      </c>
      <c r="C37" s="91">
        <v>40305</v>
      </c>
      <c r="D37" s="126" t="s">
        <v>99</v>
      </c>
      <c r="E37" s="93">
        <v>126</v>
      </c>
      <c r="F37" s="93">
        <v>4</v>
      </c>
      <c r="G37" s="93">
        <v>11</v>
      </c>
      <c r="H37" s="94">
        <v>406</v>
      </c>
      <c r="I37" s="95">
        <v>81</v>
      </c>
      <c r="J37" s="94">
        <v>315</v>
      </c>
      <c r="K37" s="95">
        <v>70</v>
      </c>
      <c r="L37" s="94">
        <v>510</v>
      </c>
      <c r="M37" s="95">
        <v>94</v>
      </c>
      <c r="N37" s="89">
        <f>+L37+J37+H37</f>
        <v>1231</v>
      </c>
      <c r="O37" s="90">
        <f>+M37+K37+I37</f>
        <v>245</v>
      </c>
      <c r="P37" s="72">
        <f t="shared" si="5"/>
        <v>61.25</v>
      </c>
      <c r="Q37" s="96">
        <f t="shared" si="3"/>
        <v>5.024489795918368</v>
      </c>
      <c r="R37" s="94">
        <v>1404</v>
      </c>
      <c r="S37" s="97">
        <f t="shared" si="6"/>
        <v>-0.12321937321937322</v>
      </c>
      <c r="T37" s="94">
        <v>2739124</v>
      </c>
      <c r="U37" s="95">
        <v>293960</v>
      </c>
      <c r="V37" s="112">
        <f t="shared" si="7"/>
        <v>9.318016056606341</v>
      </c>
      <c r="W37" s="88"/>
    </row>
    <row r="38" spans="1:23" s="5" customFormat="1" ht="18">
      <c r="A38" s="68">
        <v>34</v>
      </c>
      <c r="B38" s="99" t="s">
        <v>90</v>
      </c>
      <c r="C38" s="91">
        <v>40361</v>
      </c>
      <c r="D38" s="124" t="s">
        <v>93</v>
      </c>
      <c r="E38" s="93">
        <v>15</v>
      </c>
      <c r="F38" s="93">
        <v>10</v>
      </c>
      <c r="G38" s="93">
        <v>3</v>
      </c>
      <c r="H38" s="94">
        <v>120</v>
      </c>
      <c r="I38" s="95">
        <v>17</v>
      </c>
      <c r="J38" s="94">
        <v>562</v>
      </c>
      <c r="K38" s="95">
        <v>71</v>
      </c>
      <c r="L38" s="94">
        <v>548</v>
      </c>
      <c r="M38" s="95">
        <v>69</v>
      </c>
      <c r="N38" s="89">
        <f>SUM(H38+J38+L38)</f>
        <v>1230</v>
      </c>
      <c r="O38" s="90">
        <f>SUM(I38+K38+M38)</f>
        <v>157</v>
      </c>
      <c r="P38" s="72">
        <f t="shared" si="5"/>
        <v>15.7</v>
      </c>
      <c r="Q38" s="96">
        <f t="shared" si="3"/>
        <v>7.834394904458598</v>
      </c>
      <c r="R38" s="94">
        <v>5995</v>
      </c>
      <c r="S38" s="97">
        <f>(N38-R38)/R38</f>
        <v>-0.7948290241868223</v>
      </c>
      <c r="T38" s="94">
        <v>36526</v>
      </c>
      <c r="U38" s="95">
        <v>2931</v>
      </c>
      <c r="V38" s="112">
        <f t="shared" si="7"/>
        <v>12.461958375980894</v>
      </c>
      <c r="W38" s="88"/>
    </row>
    <row r="39" spans="1:23" s="5" customFormat="1" ht="18">
      <c r="A39" s="68">
        <v>35</v>
      </c>
      <c r="B39" s="99" t="s">
        <v>71</v>
      </c>
      <c r="C39" s="91">
        <v>40221</v>
      </c>
      <c r="D39" s="92" t="s">
        <v>19</v>
      </c>
      <c r="E39" s="93">
        <v>85</v>
      </c>
      <c r="F39" s="93">
        <v>1</v>
      </c>
      <c r="G39" s="93">
        <v>12</v>
      </c>
      <c r="H39" s="94">
        <v>350</v>
      </c>
      <c r="I39" s="95">
        <v>35</v>
      </c>
      <c r="J39" s="94">
        <v>400</v>
      </c>
      <c r="K39" s="95">
        <v>40</v>
      </c>
      <c r="L39" s="94">
        <v>450</v>
      </c>
      <c r="M39" s="95">
        <v>45</v>
      </c>
      <c r="N39" s="89">
        <f>+H39+J39+L39</f>
        <v>1200</v>
      </c>
      <c r="O39" s="90">
        <f>+I39+K39+M39</f>
        <v>120</v>
      </c>
      <c r="P39" s="72">
        <f t="shared" si="5"/>
        <v>120</v>
      </c>
      <c r="Q39" s="96">
        <f t="shared" si="3"/>
        <v>10</v>
      </c>
      <c r="R39" s="94"/>
      <c r="S39" s="97">
        <f aca="true" t="shared" si="8" ref="S39:S53">IF(R39&lt;&gt;0,-(R39-N39)/R39,"")</f>
      </c>
      <c r="T39" s="94">
        <v>1076695</v>
      </c>
      <c r="U39" s="95">
        <v>101189</v>
      </c>
      <c r="V39" s="112">
        <f t="shared" si="7"/>
        <v>10.640435225172697</v>
      </c>
      <c r="W39" s="88"/>
    </row>
    <row r="40" spans="1:23" s="5" customFormat="1" ht="18">
      <c r="A40" s="68">
        <v>36</v>
      </c>
      <c r="B40" s="100" t="s">
        <v>96</v>
      </c>
      <c r="C40" s="91">
        <v>40333</v>
      </c>
      <c r="D40" s="92" t="s">
        <v>20</v>
      </c>
      <c r="E40" s="93">
        <v>5</v>
      </c>
      <c r="F40" s="93">
        <v>5</v>
      </c>
      <c r="G40" s="93">
        <v>7</v>
      </c>
      <c r="H40" s="94">
        <v>253</v>
      </c>
      <c r="I40" s="95">
        <v>38</v>
      </c>
      <c r="J40" s="94">
        <v>339</v>
      </c>
      <c r="K40" s="95">
        <v>47</v>
      </c>
      <c r="L40" s="94">
        <v>457</v>
      </c>
      <c r="M40" s="95">
        <v>65</v>
      </c>
      <c r="N40" s="89">
        <f aca="true" t="shared" si="9" ref="N40:O42">H40+J40+L40</f>
        <v>1049</v>
      </c>
      <c r="O40" s="90">
        <f t="shared" si="9"/>
        <v>150</v>
      </c>
      <c r="P40" s="72">
        <f t="shared" si="5"/>
        <v>30</v>
      </c>
      <c r="Q40" s="96">
        <f t="shared" si="3"/>
        <v>6.993333333333333</v>
      </c>
      <c r="R40" s="94"/>
      <c r="S40" s="97">
        <f t="shared" si="8"/>
      </c>
      <c r="T40" s="94">
        <v>31408.5</v>
      </c>
      <c r="U40" s="95">
        <v>3117</v>
      </c>
      <c r="V40" s="112">
        <f t="shared" si="7"/>
        <v>10.076515880654476</v>
      </c>
      <c r="W40" s="88">
        <v>1</v>
      </c>
    </row>
    <row r="41" spans="1:23" s="5" customFormat="1" ht="18">
      <c r="A41" s="68">
        <v>37</v>
      </c>
      <c r="B41" s="100" t="s">
        <v>100</v>
      </c>
      <c r="C41" s="91">
        <v>40340</v>
      </c>
      <c r="D41" s="92" t="s">
        <v>20</v>
      </c>
      <c r="E41" s="93">
        <v>4</v>
      </c>
      <c r="F41" s="93">
        <v>4</v>
      </c>
      <c r="G41" s="93">
        <v>6</v>
      </c>
      <c r="H41" s="94">
        <v>236</v>
      </c>
      <c r="I41" s="95">
        <v>26</v>
      </c>
      <c r="J41" s="94">
        <v>341</v>
      </c>
      <c r="K41" s="95">
        <v>33</v>
      </c>
      <c r="L41" s="94">
        <v>328</v>
      </c>
      <c r="M41" s="95">
        <v>32</v>
      </c>
      <c r="N41" s="89">
        <f t="shared" si="9"/>
        <v>905</v>
      </c>
      <c r="O41" s="90">
        <f t="shared" si="9"/>
        <v>91</v>
      </c>
      <c r="P41" s="72">
        <f t="shared" si="5"/>
        <v>22.75</v>
      </c>
      <c r="Q41" s="96">
        <f t="shared" si="3"/>
        <v>9.945054945054945</v>
      </c>
      <c r="R41" s="94">
        <v>1833</v>
      </c>
      <c r="S41" s="97">
        <f t="shared" si="8"/>
        <v>-0.5062738679759956</v>
      </c>
      <c r="T41" s="94">
        <v>39567.5</v>
      </c>
      <c r="U41" s="95">
        <v>4671</v>
      </c>
      <c r="V41" s="112">
        <f t="shared" si="7"/>
        <v>8.470884178976664</v>
      </c>
      <c r="W41" s="88">
        <v>1</v>
      </c>
    </row>
    <row r="42" spans="1:23" s="5" customFormat="1" ht="18">
      <c r="A42" s="68">
        <v>38</v>
      </c>
      <c r="B42" s="99" t="s">
        <v>9</v>
      </c>
      <c r="C42" s="91">
        <v>40298</v>
      </c>
      <c r="D42" s="92" t="s">
        <v>20</v>
      </c>
      <c r="E42" s="93">
        <v>50</v>
      </c>
      <c r="F42" s="93">
        <v>10</v>
      </c>
      <c r="G42" s="93">
        <v>12</v>
      </c>
      <c r="H42" s="94">
        <v>189.5</v>
      </c>
      <c r="I42" s="95">
        <v>35</v>
      </c>
      <c r="J42" s="94">
        <v>331.5</v>
      </c>
      <c r="K42" s="95">
        <v>50</v>
      </c>
      <c r="L42" s="94">
        <v>343</v>
      </c>
      <c r="M42" s="95">
        <v>58</v>
      </c>
      <c r="N42" s="89">
        <f t="shared" si="9"/>
        <v>864</v>
      </c>
      <c r="O42" s="90">
        <f t="shared" si="9"/>
        <v>143</v>
      </c>
      <c r="P42" s="72">
        <f t="shared" si="5"/>
        <v>14.3</v>
      </c>
      <c r="Q42" s="96">
        <f t="shared" si="3"/>
        <v>6.041958041958042</v>
      </c>
      <c r="R42" s="94">
        <v>2193</v>
      </c>
      <c r="S42" s="97">
        <f t="shared" si="8"/>
        <v>-0.6060191518467852</v>
      </c>
      <c r="T42" s="94">
        <v>1087285</v>
      </c>
      <c r="U42" s="95">
        <v>130271</v>
      </c>
      <c r="V42" s="112">
        <f t="shared" si="7"/>
        <v>8.346331877394048</v>
      </c>
      <c r="W42" s="88"/>
    </row>
    <row r="43" spans="1:23" s="5" customFormat="1" ht="18">
      <c r="A43" s="68">
        <v>39</v>
      </c>
      <c r="B43" s="100" t="s">
        <v>98</v>
      </c>
      <c r="C43" s="91">
        <v>40235</v>
      </c>
      <c r="D43" s="92" t="s">
        <v>19</v>
      </c>
      <c r="E43" s="93">
        <v>91</v>
      </c>
      <c r="F43" s="93">
        <v>1</v>
      </c>
      <c r="G43" s="93">
        <v>12</v>
      </c>
      <c r="H43" s="94">
        <v>175</v>
      </c>
      <c r="I43" s="95">
        <v>35</v>
      </c>
      <c r="J43" s="94">
        <v>325</v>
      </c>
      <c r="K43" s="95">
        <v>65</v>
      </c>
      <c r="L43" s="94">
        <v>335</v>
      </c>
      <c r="M43" s="95">
        <v>67</v>
      </c>
      <c r="N43" s="89">
        <f>+H43+J43+L43</f>
        <v>835</v>
      </c>
      <c r="O43" s="90">
        <f>+I43+K43+M43</f>
        <v>167</v>
      </c>
      <c r="P43" s="72">
        <f t="shared" si="5"/>
        <v>167</v>
      </c>
      <c r="Q43" s="96">
        <f t="shared" si="3"/>
        <v>5</v>
      </c>
      <c r="R43" s="94"/>
      <c r="S43" s="97">
        <f t="shared" si="8"/>
      </c>
      <c r="T43" s="94">
        <v>272172</v>
      </c>
      <c r="U43" s="95">
        <v>34380</v>
      </c>
      <c r="V43" s="112">
        <f t="shared" si="7"/>
        <v>7.9165794066317625</v>
      </c>
      <c r="W43" s="88"/>
    </row>
    <row r="44" spans="1:23" s="5" customFormat="1" ht="18">
      <c r="A44" s="68">
        <v>40</v>
      </c>
      <c r="B44" s="100" t="s">
        <v>72</v>
      </c>
      <c r="C44" s="91">
        <v>40333</v>
      </c>
      <c r="D44" s="92" t="s">
        <v>20</v>
      </c>
      <c r="E44" s="93">
        <v>2</v>
      </c>
      <c r="F44" s="93">
        <v>2</v>
      </c>
      <c r="G44" s="93">
        <v>6</v>
      </c>
      <c r="H44" s="94">
        <v>123</v>
      </c>
      <c r="I44" s="95">
        <v>13</v>
      </c>
      <c r="J44" s="94">
        <v>371</v>
      </c>
      <c r="K44" s="95">
        <v>39</v>
      </c>
      <c r="L44" s="94">
        <v>256</v>
      </c>
      <c r="M44" s="95">
        <v>28</v>
      </c>
      <c r="N44" s="89">
        <f>H44+J44+L44</f>
        <v>750</v>
      </c>
      <c r="O44" s="90">
        <f>I44+K44+M44</f>
        <v>80</v>
      </c>
      <c r="P44" s="72">
        <f t="shared" si="5"/>
        <v>40</v>
      </c>
      <c r="Q44" s="96">
        <f t="shared" si="3"/>
        <v>9.375</v>
      </c>
      <c r="R44" s="94"/>
      <c r="S44" s="97">
        <f t="shared" si="8"/>
      </c>
      <c r="T44" s="94">
        <v>17684</v>
      </c>
      <c r="U44" s="95">
        <v>1912</v>
      </c>
      <c r="V44" s="112">
        <f t="shared" si="7"/>
        <v>9.248953974895397</v>
      </c>
      <c r="W44" s="88"/>
    </row>
    <row r="45" spans="1:23" s="5" customFormat="1" ht="18">
      <c r="A45" s="67">
        <v>41</v>
      </c>
      <c r="B45" s="99" t="s">
        <v>8</v>
      </c>
      <c r="C45" s="91">
        <v>40193</v>
      </c>
      <c r="D45" s="92" t="s">
        <v>22</v>
      </c>
      <c r="E45" s="93">
        <v>86</v>
      </c>
      <c r="F45" s="93">
        <v>2</v>
      </c>
      <c r="G45" s="93">
        <v>23</v>
      </c>
      <c r="H45" s="94">
        <v>212</v>
      </c>
      <c r="I45" s="95">
        <v>37</v>
      </c>
      <c r="J45" s="94">
        <v>248</v>
      </c>
      <c r="K45" s="95">
        <v>39</v>
      </c>
      <c r="L45" s="94">
        <v>278</v>
      </c>
      <c r="M45" s="95">
        <v>44</v>
      </c>
      <c r="N45" s="89">
        <f>H45+J45+L45</f>
        <v>738</v>
      </c>
      <c r="O45" s="90">
        <f>I45+K45+M45</f>
        <v>120</v>
      </c>
      <c r="P45" s="72">
        <f t="shared" si="5"/>
        <v>60</v>
      </c>
      <c r="Q45" s="96">
        <f t="shared" si="3"/>
        <v>6.15</v>
      </c>
      <c r="R45" s="94">
        <v>639</v>
      </c>
      <c r="S45" s="97">
        <f t="shared" si="8"/>
        <v>0.15492957746478872</v>
      </c>
      <c r="T45" s="94">
        <v>1685910.5</v>
      </c>
      <c r="U45" s="95">
        <v>185471</v>
      </c>
      <c r="V45" s="112">
        <f t="shared" si="7"/>
        <v>9.08988736783648</v>
      </c>
      <c r="W45" s="88"/>
    </row>
    <row r="46" spans="1:23" s="5" customFormat="1" ht="18">
      <c r="A46" s="67">
        <v>42</v>
      </c>
      <c r="B46" s="99" t="s">
        <v>61</v>
      </c>
      <c r="C46" s="91">
        <v>40291</v>
      </c>
      <c r="D46" s="92" t="s">
        <v>19</v>
      </c>
      <c r="E46" s="93">
        <v>71</v>
      </c>
      <c r="F46" s="93">
        <v>2</v>
      </c>
      <c r="G46" s="93">
        <v>12</v>
      </c>
      <c r="H46" s="94">
        <v>108</v>
      </c>
      <c r="I46" s="95">
        <v>16</v>
      </c>
      <c r="J46" s="94">
        <v>294</v>
      </c>
      <c r="K46" s="95">
        <v>43</v>
      </c>
      <c r="L46" s="94">
        <v>304</v>
      </c>
      <c r="M46" s="95">
        <v>44</v>
      </c>
      <c r="N46" s="89">
        <f aca="true" t="shared" si="10" ref="N46:O48">+H46+J46+L46</f>
        <v>706</v>
      </c>
      <c r="O46" s="90">
        <f t="shared" si="10"/>
        <v>103</v>
      </c>
      <c r="P46" s="72">
        <f t="shared" si="5"/>
        <v>51.5</v>
      </c>
      <c r="Q46" s="96">
        <f t="shared" si="3"/>
        <v>6.854368932038835</v>
      </c>
      <c r="R46" s="94">
        <v>1392</v>
      </c>
      <c r="S46" s="97">
        <f t="shared" si="8"/>
        <v>-0.492816091954023</v>
      </c>
      <c r="T46" s="94">
        <v>881843</v>
      </c>
      <c r="U46" s="95">
        <v>88547</v>
      </c>
      <c r="V46" s="112">
        <f t="shared" si="7"/>
        <v>9.959038702609913</v>
      </c>
      <c r="W46" s="88">
        <v>1</v>
      </c>
    </row>
    <row r="47" spans="1:23" s="5" customFormat="1" ht="18">
      <c r="A47" s="73">
        <v>43</v>
      </c>
      <c r="B47" s="99" t="s">
        <v>24</v>
      </c>
      <c r="C47" s="91">
        <v>40333</v>
      </c>
      <c r="D47" s="92" t="s">
        <v>23</v>
      </c>
      <c r="E47" s="93">
        <v>90</v>
      </c>
      <c r="F47" s="93">
        <v>5</v>
      </c>
      <c r="G47" s="93">
        <v>7</v>
      </c>
      <c r="H47" s="94">
        <v>128</v>
      </c>
      <c r="I47" s="95">
        <v>22</v>
      </c>
      <c r="J47" s="94">
        <v>179</v>
      </c>
      <c r="K47" s="95">
        <v>30</v>
      </c>
      <c r="L47" s="94">
        <v>393</v>
      </c>
      <c r="M47" s="95">
        <v>61</v>
      </c>
      <c r="N47" s="89">
        <f t="shared" si="10"/>
        <v>700</v>
      </c>
      <c r="O47" s="90">
        <f t="shared" si="10"/>
        <v>113</v>
      </c>
      <c r="P47" s="72">
        <f t="shared" si="5"/>
        <v>22.6</v>
      </c>
      <c r="Q47" s="96">
        <f t="shared" si="3"/>
        <v>6.1946902654867255</v>
      </c>
      <c r="R47" s="94">
        <v>616</v>
      </c>
      <c r="S47" s="97">
        <f t="shared" si="8"/>
        <v>0.13636363636363635</v>
      </c>
      <c r="T47" s="94">
        <v>259766</v>
      </c>
      <c r="U47" s="95">
        <v>31674</v>
      </c>
      <c r="V47" s="112">
        <f t="shared" si="7"/>
        <v>8.201237608132853</v>
      </c>
      <c r="W47" s="88">
        <v>1</v>
      </c>
    </row>
    <row r="48" spans="1:23" s="5" customFormat="1" ht="18">
      <c r="A48" s="68">
        <v>44</v>
      </c>
      <c r="B48" s="99" t="s">
        <v>14</v>
      </c>
      <c r="C48" s="91">
        <v>40312</v>
      </c>
      <c r="D48" s="92" t="s">
        <v>23</v>
      </c>
      <c r="E48" s="93">
        <v>10</v>
      </c>
      <c r="F48" s="93">
        <v>10</v>
      </c>
      <c r="G48" s="93">
        <v>9</v>
      </c>
      <c r="H48" s="94">
        <v>136</v>
      </c>
      <c r="I48" s="95">
        <v>20</v>
      </c>
      <c r="J48" s="94">
        <v>183</v>
      </c>
      <c r="K48" s="95">
        <v>27</v>
      </c>
      <c r="L48" s="94">
        <v>258</v>
      </c>
      <c r="M48" s="95">
        <v>36</v>
      </c>
      <c r="N48" s="89">
        <f t="shared" si="10"/>
        <v>577</v>
      </c>
      <c r="O48" s="90">
        <f t="shared" si="10"/>
        <v>83</v>
      </c>
      <c r="P48" s="72">
        <f t="shared" si="5"/>
        <v>8.3</v>
      </c>
      <c r="Q48" s="96">
        <f t="shared" si="3"/>
        <v>6.951807228915663</v>
      </c>
      <c r="R48" s="94">
        <v>1413</v>
      </c>
      <c r="S48" s="97">
        <f t="shared" si="8"/>
        <v>-0.5916489738145789</v>
      </c>
      <c r="T48" s="94">
        <v>64791</v>
      </c>
      <c r="U48" s="95">
        <v>7081</v>
      </c>
      <c r="V48" s="112">
        <f t="shared" si="7"/>
        <v>9.149978816551334</v>
      </c>
      <c r="W48" s="88"/>
    </row>
    <row r="49" spans="1:23" s="5" customFormat="1" ht="18">
      <c r="A49" s="68">
        <v>45</v>
      </c>
      <c r="B49" s="99" t="s">
        <v>73</v>
      </c>
      <c r="C49" s="91">
        <v>40347</v>
      </c>
      <c r="D49" s="92" t="s">
        <v>20</v>
      </c>
      <c r="E49" s="93">
        <v>2</v>
      </c>
      <c r="F49" s="93">
        <v>2</v>
      </c>
      <c r="G49" s="93">
        <v>5</v>
      </c>
      <c r="H49" s="94">
        <v>132</v>
      </c>
      <c r="I49" s="95">
        <v>17</v>
      </c>
      <c r="J49" s="94">
        <v>154</v>
      </c>
      <c r="K49" s="95">
        <v>19</v>
      </c>
      <c r="L49" s="94">
        <v>250</v>
      </c>
      <c r="M49" s="95">
        <v>26</v>
      </c>
      <c r="N49" s="89">
        <f>H49+J49+L49</f>
        <v>536</v>
      </c>
      <c r="O49" s="90">
        <f>I49+K49+M49</f>
        <v>62</v>
      </c>
      <c r="P49" s="72">
        <f t="shared" si="5"/>
        <v>31</v>
      </c>
      <c r="Q49" s="96">
        <f t="shared" si="3"/>
        <v>8.64516129032258</v>
      </c>
      <c r="R49" s="94"/>
      <c r="S49" s="97">
        <f t="shared" si="8"/>
      </c>
      <c r="T49" s="94">
        <v>12824</v>
      </c>
      <c r="U49" s="95">
        <v>1153</v>
      </c>
      <c r="V49" s="112">
        <f t="shared" si="7"/>
        <v>11.122289679098005</v>
      </c>
      <c r="W49" s="88"/>
    </row>
    <row r="50" spans="1:23" s="5" customFormat="1" ht="18">
      <c r="A50" s="68">
        <v>46</v>
      </c>
      <c r="B50" s="98" t="s">
        <v>6</v>
      </c>
      <c r="C50" s="91">
        <v>40277</v>
      </c>
      <c r="D50" s="92" t="s">
        <v>23</v>
      </c>
      <c r="E50" s="93">
        <v>24</v>
      </c>
      <c r="F50" s="93">
        <v>4</v>
      </c>
      <c r="G50" s="93">
        <v>15</v>
      </c>
      <c r="H50" s="94">
        <v>141</v>
      </c>
      <c r="I50" s="95">
        <v>23</v>
      </c>
      <c r="J50" s="94">
        <v>165</v>
      </c>
      <c r="K50" s="95">
        <v>26</v>
      </c>
      <c r="L50" s="94">
        <v>215</v>
      </c>
      <c r="M50" s="95">
        <v>34</v>
      </c>
      <c r="N50" s="89">
        <f>+H50+J50+L50</f>
        <v>521</v>
      </c>
      <c r="O50" s="90">
        <f>+I50+K50+M50</f>
        <v>83</v>
      </c>
      <c r="P50" s="72">
        <f t="shared" si="5"/>
        <v>20.75</v>
      </c>
      <c r="Q50" s="96">
        <f t="shared" si="3"/>
        <v>6.27710843373494</v>
      </c>
      <c r="R50" s="94">
        <v>2126</v>
      </c>
      <c r="S50" s="97">
        <f t="shared" si="8"/>
        <v>-0.7549388523047977</v>
      </c>
      <c r="T50" s="94">
        <v>555880</v>
      </c>
      <c r="U50" s="95">
        <v>55940</v>
      </c>
      <c r="V50" s="112">
        <f t="shared" si="7"/>
        <v>9.937075437969252</v>
      </c>
      <c r="W50" s="88"/>
    </row>
    <row r="51" spans="1:23" s="5" customFormat="1" ht="18">
      <c r="A51" s="68">
        <v>47</v>
      </c>
      <c r="B51" s="99" t="s">
        <v>11</v>
      </c>
      <c r="C51" s="91">
        <v>40305</v>
      </c>
      <c r="D51" s="92" t="s">
        <v>20</v>
      </c>
      <c r="E51" s="93">
        <v>22</v>
      </c>
      <c r="F51" s="93">
        <v>3</v>
      </c>
      <c r="G51" s="93">
        <v>11</v>
      </c>
      <c r="H51" s="94">
        <v>103</v>
      </c>
      <c r="I51" s="95">
        <v>13</v>
      </c>
      <c r="J51" s="94">
        <v>153</v>
      </c>
      <c r="K51" s="95">
        <v>20</v>
      </c>
      <c r="L51" s="94">
        <v>219</v>
      </c>
      <c r="M51" s="95">
        <v>27</v>
      </c>
      <c r="N51" s="89">
        <f>H51+J51+L51</f>
        <v>475</v>
      </c>
      <c r="O51" s="90">
        <f>I51+K51+M51</f>
        <v>60</v>
      </c>
      <c r="P51" s="72">
        <f t="shared" si="5"/>
        <v>20</v>
      </c>
      <c r="Q51" s="96">
        <f t="shared" si="3"/>
        <v>7.916666666666667</v>
      </c>
      <c r="R51" s="94">
        <v>1862</v>
      </c>
      <c r="S51" s="97">
        <f t="shared" si="8"/>
        <v>-0.7448979591836735</v>
      </c>
      <c r="T51" s="94">
        <v>279491.5</v>
      </c>
      <c r="U51" s="95">
        <v>28294</v>
      </c>
      <c r="V51" s="112">
        <f t="shared" si="7"/>
        <v>9.878119035837987</v>
      </c>
      <c r="W51" s="88"/>
    </row>
    <row r="52" spans="1:23" s="5" customFormat="1" ht="18">
      <c r="A52" s="68">
        <v>48</v>
      </c>
      <c r="B52" s="100" t="s">
        <v>74</v>
      </c>
      <c r="C52" s="91">
        <v>40333</v>
      </c>
      <c r="D52" s="92" t="s">
        <v>20</v>
      </c>
      <c r="E52" s="93">
        <v>4</v>
      </c>
      <c r="F52" s="93">
        <v>3</v>
      </c>
      <c r="G52" s="93">
        <v>6</v>
      </c>
      <c r="H52" s="94">
        <v>157</v>
      </c>
      <c r="I52" s="95">
        <v>18</v>
      </c>
      <c r="J52" s="94">
        <v>114</v>
      </c>
      <c r="K52" s="95">
        <v>14</v>
      </c>
      <c r="L52" s="94">
        <v>133</v>
      </c>
      <c r="M52" s="95">
        <v>16</v>
      </c>
      <c r="N52" s="89">
        <f>H52+J52+L52</f>
        <v>404</v>
      </c>
      <c r="O52" s="90">
        <f>I52+K52+M52</f>
        <v>48</v>
      </c>
      <c r="P52" s="72">
        <f t="shared" si="5"/>
        <v>16</v>
      </c>
      <c r="Q52" s="96">
        <f t="shared" si="3"/>
        <v>8.416666666666666</v>
      </c>
      <c r="R52" s="94"/>
      <c r="S52" s="97">
        <f t="shared" si="8"/>
      </c>
      <c r="T52" s="94">
        <v>22775.5</v>
      </c>
      <c r="U52" s="95">
        <v>2610</v>
      </c>
      <c r="V52" s="112">
        <f t="shared" si="7"/>
        <v>8.726245210727969</v>
      </c>
      <c r="W52" s="88"/>
    </row>
    <row r="53" spans="1:23" s="5" customFormat="1" ht="18">
      <c r="A53" s="68">
        <v>49</v>
      </c>
      <c r="B53" s="99" t="s">
        <v>64</v>
      </c>
      <c r="C53" s="91">
        <v>40137</v>
      </c>
      <c r="D53" s="92" t="s">
        <v>19</v>
      </c>
      <c r="E53" s="93">
        <v>20</v>
      </c>
      <c r="F53" s="93">
        <v>1</v>
      </c>
      <c r="G53" s="93">
        <v>33</v>
      </c>
      <c r="H53" s="94">
        <v>360</v>
      </c>
      <c r="I53" s="95">
        <v>60</v>
      </c>
      <c r="J53" s="94">
        <v>40</v>
      </c>
      <c r="K53" s="95">
        <v>8</v>
      </c>
      <c r="L53" s="94">
        <v>0</v>
      </c>
      <c r="M53" s="95">
        <v>0</v>
      </c>
      <c r="N53" s="89">
        <f>+H53+J53+L53</f>
        <v>400</v>
      </c>
      <c r="O53" s="90">
        <f>+I53+K53+M53</f>
        <v>68</v>
      </c>
      <c r="P53" s="72">
        <f t="shared" si="5"/>
        <v>68</v>
      </c>
      <c r="Q53" s="96">
        <f t="shared" si="3"/>
        <v>5.882352941176471</v>
      </c>
      <c r="R53" s="94">
        <v>306</v>
      </c>
      <c r="S53" s="97">
        <f t="shared" si="8"/>
        <v>0.30718954248366015</v>
      </c>
      <c r="T53" s="94">
        <v>1046861</v>
      </c>
      <c r="U53" s="95">
        <v>87928</v>
      </c>
      <c r="V53" s="112">
        <f t="shared" si="7"/>
        <v>11.905888909107452</v>
      </c>
      <c r="W53" s="88"/>
    </row>
    <row r="54" spans="1:23" s="5" customFormat="1" ht="18">
      <c r="A54" s="68">
        <v>50</v>
      </c>
      <c r="B54" s="99" t="s">
        <v>85</v>
      </c>
      <c r="C54" s="91">
        <v>40319</v>
      </c>
      <c r="D54" s="124" t="s">
        <v>92</v>
      </c>
      <c r="E54" s="93">
        <v>55</v>
      </c>
      <c r="F54" s="93">
        <v>4</v>
      </c>
      <c r="G54" s="93">
        <v>9</v>
      </c>
      <c r="H54" s="94">
        <v>64</v>
      </c>
      <c r="I54" s="95">
        <v>10</v>
      </c>
      <c r="J54" s="94">
        <v>171</v>
      </c>
      <c r="K54" s="95">
        <v>25</v>
      </c>
      <c r="L54" s="94">
        <v>165</v>
      </c>
      <c r="M54" s="95">
        <v>24</v>
      </c>
      <c r="N54" s="89">
        <f>SUM(H54+J54+L54)</f>
        <v>400</v>
      </c>
      <c r="O54" s="90">
        <f>I54+K54+M54</f>
        <v>59</v>
      </c>
      <c r="P54" s="72">
        <f t="shared" si="5"/>
        <v>14.75</v>
      </c>
      <c r="Q54" s="96">
        <f t="shared" si="3"/>
        <v>6.779661016949152</v>
      </c>
      <c r="R54" s="94"/>
      <c r="S54" s="97"/>
      <c r="T54" s="94">
        <v>151266</v>
      </c>
      <c r="U54" s="95">
        <v>16966</v>
      </c>
      <c r="V54" s="112">
        <f t="shared" si="7"/>
        <v>8.915831663326653</v>
      </c>
      <c r="W54" s="88"/>
    </row>
    <row r="55" spans="1:23" s="5" customFormat="1" ht="18">
      <c r="A55" s="68">
        <v>51</v>
      </c>
      <c r="B55" s="99" t="s">
        <v>75</v>
      </c>
      <c r="C55" s="91">
        <v>40312</v>
      </c>
      <c r="D55" s="92" t="s">
        <v>20</v>
      </c>
      <c r="E55" s="93">
        <v>8</v>
      </c>
      <c r="F55" s="93">
        <v>2</v>
      </c>
      <c r="G55" s="93">
        <v>10</v>
      </c>
      <c r="H55" s="94">
        <v>95</v>
      </c>
      <c r="I55" s="95">
        <v>20</v>
      </c>
      <c r="J55" s="94">
        <v>80</v>
      </c>
      <c r="K55" s="95">
        <v>16</v>
      </c>
      <c r="L55" s="94">
        <v>185</v>
      </c>
      <c r="M55" s="95">
        <v>37</v>
      </c>
      <c r="N55" s="89">
        <f>H55+J55+L55</f>
        <v>360</v>
      </c>
      <c r="O55" s="90">
        <f>I55+K55+M55</f>
        <v>73</v>
      </c>
      <c r="P55" s="72">
        <f t="shared" si="5"/>
        <v>36.5</v>
      </c>
      <c r="Q55" s="96">
        <f t="shared" si="3"/>
        <v>4.931506849315069</v>
      </c>
      <c r="R55" s="94"/>
      <c r="S55" s="97">
        <f>IF(R55&lt;&gt;0,-(R55-N55)/R55,"")</f>
      </c>
      <c r="T55" s="94">
        <v>36318</v>
      </c>
      <c r="U55" s="95">
        <v>5586</v>
      </c>
      <c r="V55" s="112">
        <f>T55/U55</f>
        <v>6.501611170784103</v>
      </c>
      <c r="W55" s="88"/>
    </row>
    <row r="56" spans="1:23" s="5" customFormat="1" ht="18">
      <c r="A56" s="68">
        <v>52</v>
      </c>
      <c r="B56" s="99" t="s">
        <v>13</v>
      </c>
      <c r="C56" s="91">
        <v>40312</v>
      </c>
      <c r="D56" s="92" t="s">
        <v>22</v>
      </c>
      <c r="E56" s="93">
        <v>64</v>
      </c>
      <c r="F56" s="93">
        <v>3</v>
      </c>
      <c r="G56" s="93">
        <v>10</v>
      </c>
      <c r="H56" s="94">
        <v>102</v>
      </c>
      <c r="I56" s="95">
        <v>17</v>
      </c>
      <c r="J56" s="94">
        <v>110</v>
      </c>
      <c r="K56" s="95">
        <v>16</v>
      </c>
      <c r="L56" s="94">
        <v>132</v>
      </c>
      <c r="M56" s="95">
        <v>20</v>
      </c>
      <c r="N56" s="89">
        <f>H56+J56+L56</f>
        <v>344</v>
      </c>
      <c r="O56" s="90">
        <f>I56+K56+M56</f>
        <v>53</v>
      </c>
      <c r="P56" s="72">
        <f>IF(N56&lt;&gt;0,O56/F56,"")</f>
        <v>17.666666666666668</v>
      </c>
      <c r="Q56" s="96">
        <f>IF(N56&lt;&gt;0,N56/O56,"")</f>
        <v>6.490566037735849</v>
      </c>
      <c r="R56" s="94">
        <v>2619</v>
      </c>
      <c r="S56" s="97">
        <f>IF(R56&lt;&gt;0,-(R56-N56)/R56,"")</f>
        <v>-0.8686521573119511</v>
      </c>
      <c r="T56" s="94">
        <v>377822</v>
      </c>
      <c r="U56" s="95">
        <v>42710</v>
      </c>
      <c r="V56" s="112">
        <f>IF(T56&lt;&gt;0,T56/U56,"")</f>
        <v>8.846218684148912</v>
      </c>
      <c r="W56" s="88"/>
    </row>
    <row r="57" spans="1:23" s="5" customFormat="1" ht="18">
      <c r="A57" s="68">
        <v>53</v>
      </c>
      <c r="B57" s="99" t="s">
        <v>27</v>
      </c>
      <c r="C57" s="91">
        <v>40340</v>
      </c>
      <c r="D57" s="126" t="s">
        <v>99</v>
      </c>
      <c r="E57" s="93">
        <v>71</v>
      </c>
      <c r="F57" s="93">
        <v>4</v>
      </c>
      <c r="G57" s="93">
        <v>6</v>
      </c>
      <c r="H57" s="94">
        <v>87</v>
      </c>
      <c r="I57" s="95">
        <v>13</v>
      </c>
      <c r="J57" s="94">
        <v>165</v>
      </c>
      <c r="K57" s="95">
        <v>25</v>
      </c>
      <c r="L57" s="94">
        <v>83</v>
      </c>
      <c r="M57" s="95">
        <v>14</v>
      </c>
      <c r="N57" s="89">
        <f>+L57+J57+H57</f>
        <v>335</v>
      </c>
      <c r="O57" s="90">
        <f>+M57+K57+I57</f>
        <v>52</v>
      </c>
      <c r="P57" s="72">
        <f>+O57/F57</f>
        <v>13</v>
      </c>
      <c r="Q57" s="96">
        <f>+N57/O57</f>
        <v>6.4423076923076925</v>
      </c>
      <c r="R57" s="94">
        <v>1757</v>
      </c>
      <c r="S57" s="97">
        <f>IF(R57&lt;&gt;0,-(R57-N57)/R57,"")</f>
        <v>-0.8093340922026181</v>
      </c>
      <c r="T57" s="94">
        <v>324927</v>
      </c>
      <c r="U57" s="95">
        <v>33713</v>
      </c>
      <c r="V57" s="112">
        <f>+T57/U57</f>
        <v>9.638032806335834</v>
      </c>
      <c r="W57" s="88"/>
    </row>
    <row r="58" spans="1:23" s="5" customFormat="1" ht="18">
      <c r="A58" s="68">
        <v>54</v>
      </c>
      <c r="B58" s="99" t="s">
        <v>87</v>
      </c>
      <c r="C58" s="91">
        <v>40249</v>
      </c>
      <c r="D58" s="124" t="s">
        <v>92</v>
      </c>
      <c r="E58" s="93">
        <v>71</v>
      </c>
      <c r="F58" s="93">
        <v>1</v>
      </c>
      <c r="G58" s="93">
        <v>18</v>
      </c>
      <c r="H58" s="94">
        <v>66</v>
      </c>
      <c r="I58" s="95">
        <v>11</v>
      </c>
      <c r="J58" s="94">
        <v>54</v>
      </c>
      <c r="K58" s="95">
        <v>9</v>
      </c>
      <c r="L58" s="94">
        <v>198</v>
      </c>
      <c r="M58" s="95">
        <v>33</v>
      </c>
      <c r="N58" s="89">
        <f>SUM(H58+J58+L58)</f>
        <v>318</v>
      </c>
      <c r="O58" s="90">
        <f>SUM(I58+K58+M58)</f>
        <v>53</v>
      </c>
      <c r="P58" s="72">
        <f>O58/F58</f>
        <v>53</v>
      </c>
      <c r="Q58" s="96">
        <f>+N58/O58</f>
        <v>6</v>
      </c>
      <c r="R58" s="94">
        <v>0</v>
      </c>
      <c r="S58" s="97">
        <v>0</v>
      </c>
      <c r="T58" s="94">
        <v>1152444.75</v>
      </c>
      <c r="U58" s="95">
        <v>142698</v>
      </c>
      <c r="V58" s="112">
        <f>IF(T58&lt;&gt;0,T58/U58,"")</f>
        <v>8.07611003658075</v>
      </c>
      <c r="W58" s="88"/>
    </row>
    <row r="59" spans="1:23" s="5" customFormat="1" ht="18">
      <c r="A59" s="68">
        <v>55</v>
      </c>
      <c r="B59" s="98" t="s">
        <v>30</v>
      </c>
      <c r="C59" s="91">
        <v>40284</v>
      </c>
      <c r="D59" s="92" t="s">
        <v>23</v>
      </c>
      <c r="E59" s="93">
        <v>1</v>
      </c>
      <c r="F59" s="93">
        <v>1</v>
      </c>
      <c r="G59" s="93">
        <v>12</v>
      </c>
      <c r="H59" s="94">
        <v>56</v>
      </c>
      <c r="I59" s="95">
        <v>7</v>
      </c>
      <c r="J59" s="94">
        <v>107</v>
      </c>
      <c r="K59" s="95">
        <v>13</v>
      </c>
      <c r="L59" s="94">
        <v>124</v>
      </c>
      <c r="M59" s="95">
        <v>14</v>
      </c>
      <c r="N59" s="89">
        <f>+H59+J59+L59</f>
        <v>287</v>
      </c>
      <c r="O59" s="90">
        <f>+I59+K59+M59</f>
        <v>34</v>
      </c>
      <c r="P59" s="72">
        <f>+O59/F59</f>
        <v>34</v>
      </c>
      <c r="Q59" s="96">
        <f>+N59/O59</f>
        <v>8.441176470588236</v>
      </c>
      <c r="R59" s="94">
        <v>160</v>
      </c>
      <c r="S59" s="97">
        <f>IF(R59&lt;&gt;0,-(R59-N59)/R59,"")</f>
        <v>0.79375</v>
      </c>
      <c r="T59" s="94">
        <v>41049</v>
      </c>
      <c r="U59" s="95">
        <v>3172</v>
      </c>
      <c r="V59" s="112">
        <f>+T59/U59</f>
        <v>12.941046658259774</v>
      </c>
      <c r="W59" s="88"/>
    </row>
    <row r="60" spans="1:23" s="5" customFormat="1" ht="18">
      <c r="A60" s="68">
        <v>56</v>
      </c>
      <c r="B60" s="99" t="s">
        <v>86</v>
      </c>
      <c r="C60" s="91">
        <v>40221</v>
      </c>
      <c r="D60" s="124" t="s">
        <v>92</v>
      </c>
      <c r="E60" s="93">
        <v>378</v>
      </c>
      <c r="F60" s="93">
        <v>1</v>
      </c>
      <c r="G60" s="93">
        <v>17</v>
      </c>
      <c r="H60" s="94">
        <v>50</v>
      </c>
      <c r="I60" s="95">
        <v>10</v>
      </c>
      <c r="J60" s="94">
        <v>40</v>
      </c>
      <c r="K60" s="95">
        <v>8</v>
      </c>
      <c r="L60" s="94">
        <v>195</v>
      </c>
      <c r="M60" s="95">
        <v>39</v>
      </c>
      <c r="N60" s="89">
        <f>SUM(H60+J60+L60)</f>
        <v>285</v>
      </c>
      <c r="O60" s="90">
        <f>SUM(I60+K60+M60)</f>
        <v>57</v>
      </c>
      <c r="P60" s="72">
        <f>O60/F60</f>
        <v>57</v>
      </c>
      <c r="Q60" s="96">
        <f>+N60/O60</f>
        <v>5</v>
      </c>
      <c r="R60" s="94">
        <v>0</v>
      </c>
      <c r="S60" s="97">
        <v>0</v>
      </c>
      <c r="T60" s="94">
        <v>28703092.25</v>
      </c>
      <c r="U60" s="95">
        <v>3324578</v>
      </c>
      <c r="V60" s="112">
        <f>IF(T60&lt;&gt;0,T60/U60,"")</f>
        <v>8.63360470110793</v>
      </c>
      <c r="W60" s="88"/>
    </row>
    <row r="61" spans="1:23" s="5" customFormat="1" ht="18">
      <c r="A61" s="68">
        <v>57</v>
      </c>
      <c r="B61" s="99" t="s">
        <v>5</v>
      </c>
      <c r="C61" s="91">
        <v>40249</v>
      </c>
      <c r="D61" s="92" t="s">
        <v>22</v>
      </c>
      <c r="E61" s="93">
        <v>116</v>
      </c>
      <c r="F61" s="93">
        <v>2</v>
      </c>
      <c r="G61" s="93">
        <v>19</v>
      </c>
      <c r="H61" s="94">
        <v>54</v>
      </c>
      <c r="I61" s="95">
        <v>9</v>
      </c>
      <c r="J61" s="94">
        <v>108</v>
      </c>
      <c r="K61" s="95">
        <v>18</v>
      </c>
      <c r="L61" s="94">
        <v>90</v>
      </c>
      <c r="M61" s="95">
        <v>15</v>
      </c>
      <c r="N61" s="89">
        <f>H61+J61+L61</f>
        <v>252</v>
      </c>
      <c r="O61" s="90">
        <f>I61+K61+M61</f>
        <v>42</v>
      </c>
      <c r="P61" s="72">
        <f>IF(N61&lt;&gt;0,O61/F61,"")</f>
        <v>21</v>
      </c>
      <c r="Q61" s="96">
        <f>IF(N61&lt;&gt;0,N61/O61,"")</f>
        <v>6</v>
      </c>
      <c r="R61" s="94">
        <v>479</v>
      </c>
      <c r="S61" s="97">
        <f>IF(R61&lt;&gt;0,-(R61-N61)/R61,"")</f>
        <v>-0.47390396659707723</v>
      </c>
      <c r="T61" s="94">
        <v>1539481.25</v>
      </c>
      <c r="U61" s="95">
        <v>208361</v>
      </c>
      <c r="V61" s="112">
        <f>IF(T61&lt;&gt;0,T61/U61,"")</f>
        <v>7.3885288033749115</v>
      </c>
      <c r="W61" s="88"/>
    </row>
    <row r="62" spans="1:23" s="5" customFormat="1" ht="18">
      <c r="A62" s="68">
        <v>58</v>
      </c>
      <c r="B62" s="99" t="s">
        <v>76</v>
      </c>
      <c r="C62" s="91">
        <v>40235</v>
      </c>
      <c r="D62" s="92" t="s">
        <v>19</v>
      </c>
      <c r="E62" s="93">
        <v>27</v>
      </c>
      <c r="F62" s="93">
        <v>1</v>
      </c>
      <c r="G62" s="93">
        <v>13</v>
      </c>
      <c r="H62" s="94">
        <v>77</v>
      </c>
      <c r="I62" s="95">
        <v>11</v>
      </c>
      <c r="J62" s="94">
        <v>59</v>
      </c>
      <c r="K62" s="95">
        <v>8</v>
      </c>
      <c r="L62" s="94">
        <v>74</v>
      </c>
      <c r="M62" s="95">
        <v>10</v>
      </c>
      <c r="N62" s="89">
        <f>+H62+J62+L62</f>
        <v>210</v>
      </c>
      <c r="O62" s="90">
        <f>+I62+K62+M62</f>
        <v>29</v>
      </c>
      <c r="P62" s="72">
        <f>IF(N62&lt;&gt;0,O62/F62,"")</f>
        <v>29</v>
      </c>
      <c r="Q62" s="96">
        <f>IF(N62&lt;&gt;0,N62/O62,"")</f>
        <v>7.241379310344827</v>
      </c>
      <c r="R62" s="94"/>
      <c r="S62" s="97">
        <f>IF(R62&lt;&gt;0,-(R62-N62)/R62,"")</f>
      </c>
      <c r="T62" s="94">
        <v>178319</v>
      </c>
      <c r="U62" s="95">
        <v>15424</v>
      </c>
      <c r="V62" s="112">
        <f>T62/U62</f>
        <v>11.561138485477178</v>
      </c>
      <c r="W62" s="88"/>
    </row>
    <row r="63" spans="1:23" s="5" customFormat="1" ht="18">
      <c r="A63" s="68">
        <v>59</v>
      </c>
      <c r="B63" s="100" t="s">
        <v>101</v>
      </c>
      <c r="C63" s="91">
        <v>40214</v>
      </c>
      <c r="D63" s="92" t="s">
        <v>19</v>
      </c>
      <c r="E63" s="93">
        <v>72</v>
      </c>
      <c r="F63" s="93">
        <v>1</v>
      </c>
      <c r="G63" s="93">
        <v>18</v>
      </c>
      <c r="H63" s="94">
        <v>54</v>
      </c>
      <c r="I63" s="95">
        <v>9</v>
      </c>
      <c r="J63" s="94">
        <v>42</v>
      </c>
      <c r="K63" s="95">
        <v>7</v>
      </c>
      <c r="L63" s="94">
        <v>90</v>
      </c>
      <c r="M63" s="95">
        <v>15</v>
      </c>
      <c r="N63" s="89">
        <f>+H63+J63+L63</f>
        <v>186</v>
      </c>
      <c r="O63" s="90">
        <f>+I63+K63+M63</f>
        <v>31</v>
      </c>
      <c r="P63" s="72">
        <f>IF(N63&lt;&gt;0,O63/F63,"")</f>
        <v>31</v>
      </c>
      <c r="Q63" s="96">
        <f>IF(N63&lt;&gt;0,N63/O63,"")</f>
        <v>6</v>
      </c>
      <c r="R63" s="94">
        <v>294</v>
      </c>
      <c r="S63" s="97">
        <f>IF(R63&lt;&gt;0,-(R63-N63)/R63,"")</f>
        <v>-0.3673469387755102</v>
      </c>
      <c r="T63" s="94">
        <v>1237470</v>
      </c>
      <c r="U63" s="95">
        <v>126512</v>
      </c>
      <c r="V63" s="112">
        <f>T63/U63</f>
        <v>9.781443657518654</v>
      </c>
      <c r="W63" s="88"/>
    </row>
    <row r="64" spans="1:23" s="5" customFormat="1" ht="18">
      <c r="A64" s="68">
        <v>60</v>
      </c>
      <c r="B64" s="99" t="s">
        <v>89</v>
      </c>
      <c r="C64" s="91">
        <v>40200</v>
      </c>
      <c r="D64" s="124" t="s">
        <v>92</v>
      </c>
      <c r="E64" s="93">
        <v>201</v>
      </c>
      <c r="F64" s="93">
        <v>2</v>
      </c>
      <c r="G64" s="93">
        <v>15</v>
      </c>
      <c r="H64" s="94">
        <v>57</v>
      </c>
      <c r="I64" s="95">
        <v>9</v>
      </c>
      <c r="J64" s="94">
        <v>30</v>
      </c>
      <c r="K64" s="95">
        <v>6</v>
      </c>
      <c r="L64" s="94">
        <v>95</v>
      </c>
      <c r="M64" s="95">
        <v>13</v>
      </c>
      <c r="N64" s="89">
        <f>SUM(H64+J64+L64)</f>
        <v>182</v>
      </c>
      <c r="O64" s="90">
        <f>SUM(I64+K64+M64)</f>
        <v>28</v>
      </c>
      <c r="P64" s="72">
        <f>O64/F64</f>
        <v>14</v>
      </c>
      <c r="Q64" s="96">
        <f>+N64/O64</f>
        <v>6.5</v>
      </c>
      <c r="R64" s="94">
        <v>442</v>
      </c>
      <c r="S64" s="97">
        <v>0</v>
      </c>
      <c r="T64" s="94">
        <v>6840263.75</v>
      </c>
      <c r="U64" s="95">
        <v>801703</v>
      </c>
      <c r="V64" s="112">
        <f>IF(T64&lt;&gt;0,T64/U64,"")</f>
        <v>8.532166837345002</v>
      </c>
      <c r="W64" s="88"/>
    </row>
    <row r="65" spans="1:23" s="5" customFormat="1" ht="18">
      <c r="A65" s="67">
        <v>61</v>
      </c>
      <c r="B65" s="99" t="s">
        <v>26</v>
      </c>
      <c r="C65" s="91">
        <v>40214</v>
      </c>
      <c r="D65" s="92" t="s">
        <v>23</v>
      </c>
      <c r="E65" s="93">
        <v>144</v>
      </c>
      <c r="F65" s="93">
        <v>2</v>
      </c>
      <c r="G65" s="93">
        <v>23</v>
      </c>
      <c r="H65" s="94">
        <v>60</v>
      </c>
      <c r="I65" s="95">
        <v>10</v>
      </c>
      <c r="J65" s="94">
        <v>66</v>
      </c>
      <c r="K65" s="95">
        <v>11</v>
      </c>
      <c r="L65" s="94">
        <v>54</v>
      </c>
      <c r="M65" s="95">
        <v>9</v>
      </c>
      <c r="N65" s="89">
        <f>+H65+J65+L65</f>
        <v>180</v>
      </c>
      <c r="O65" s="90">
        <f>+I65+K65+M65</f>
        <v>30</v>
      </c>
      <c r="P65" s="72">
        <f>+O65/F65</f>
        <v>15</v>
      </c>
      <c r="Q65" s="96">
        <f>+N65/O65</f>
        <v>6</v>
      </c>
      <c r="R65" s="94">
        <v>1615</v>
      </c>
      <c r="S65" s="97">
        <f>IF(R65&lt;&gt;0,-(R65-N65)/R65,"")</f>
        <v>-0.8885448916408669</v>
      </c>
      <c r="T65" s="94">
        <v>6096389</v>
      </c>
      <c r="U65" s="95">
        <v>665031</v>
      </c>
      <c r="V65" s="112">
        <f>+T65/U65</f>
        <v>9.167074918312078</v>
      </c>
      <c r="W65" s="88"/>
    </row>
    <row r="66" spans="1:23" s="5" customFormat="1" ht="18">
      <c r="A66" s="67">
        <v>62</v>
      </c>
      <c r="B66" s="99" t="s">
        <v>88</v>
      </c>
      <c r="C66" s="91">
        <v>40172</v>
      </c>
      <c r="D66" s="124" t="s">
        <v>92</v>
      </c>
      <c r="E66" s="93">
        <v>196</v>
      </c>
      <c r="F66" s="93">
        <v>1</v>
      </c>
      <c r="G66" s="93">
        <v>14</v>
      </c>
      <c r="H66" s="94">
        <v>52</v>
      </c>
      <c r="I66" s="95">
        <v>16</v>
      </c>
      <c r="J66" s="94">
        <v>46</v>
      </c>
      <c r="K66" s="95">
        <v>14</v>
      </c>
      <c r="L66" s="94">
        <v>75</v>
      </c>
      <c r="M66" s="95">
        <v>19</v>
      </c>
      <c r="N66" s="89">
        <f>SUM(H66+J66+L66)</f>
        <v>173</v>
      </c>
      <c r="O66" s="90">
        <f>SUM(I66+K66+M66)</f>
        <v>49</v>
      </c>
      <c r="P66" s="72">
        <f>O66/F66</f>
        <v>49</v>
      </c>
      <c r="Q66" s="96">
        <f>+N66/O66</f>
        <v>3.5306122448979593</v>
      </c>
      <c r="R66" s="94"/>
      <c r="S66" s="97"/>
      <c r="T66" s="94">
        <v>1978347.75</v>
      </c>
      <c r="U66" s="95">
        <v>263565</v>
      </c>
      <c r="V66" s="112">
        <f>IF(T66&lt;&gt;0,T66/U66,"")</f>
        <v>7.506109498605657</v>
      </c>
      <c r="W66" s="88"/>
    </row>
    <row r="67" spans="1:23" s="5" customFormat="1" ht="18">
      <c r="A67" s="73">
        <v>63</v>
      </c>
      <c r="B67" s="99" t="s">
        <v>62</v>
      </c>
      <c r="C67" s="91">
        <v>40242</v>
      </c>
      <c r="D67" s="92" t="s">
        <v>19</v>
      </c>
      <c r="E67" s="93">
        <v>53</v>
      </c>
      <c r="F67" s="93">
        <v>1</v>
      </c>
      <c r="G67" s="93">
        <v>16</v>
      </c>
      <c r="H67" s="94">
        <v>24</v>
      </c>
      <c r="I67" s="95">
        <v>4</v>
      </c>
      <c r="J67" s="94">
        <v>36</v>
      </c>
      <c r="K67" s="95">
        <v>6</v>
      </c>
      <c r="L67" s="94">
        <v>102</v>
      </c>
      <c r="M67" s="95">
        <v>17</v>
      </c>
      <c r="N67" s="89">
        <f>+H67+J67+L67</f>
        <v>162</v>
      </c>
      <c r="O67" s="90">
        <f>+I67+K67+M67</f>
        <v>27</v>
      </c>
      <c r="P67" s="72">
        <f>IF(N67&lt;&gt;0,O67/F67,"")</f>
        <v>27</v>
      </c>
      <c r="Q67" s="96">
        <f>IF(N67&lt;&gt;0,N67/O67,"")</f>
        <v>6</v>
      </c>
      <c r="R67" s="94">
        <v>361</v>
      </c>
      <c r="S67" s="97">
        <f aca="true" t="shared" si="11" ref="S67:S75">IF(R67&lt;&gt;0,-(R67-N67)/R67,"")</f>
        <v>-0.5512465373961218</v>
      </c>
      <c r="T67" s="94">
        <v>536497</v>
      </c>
      <c r="U67" s="95">
        <v>55036</v>
      </c>
      <c r="V67" s="112">
        <f>T67/U67</f>
        <v>9.748110327785449</v>
      </c>
      <c r="W67" s="88"/>
    </row>
    <row r="68" spans="1:23" s="5" customFormat="1" ht="18">
      <c r="A68" s="68">
        <v>64</v>
      </c>
      <c r="B68" s="99" t="s">
        <v>77</v>
      </c>
      <c r="C68" s="91">
        <v>40319</v>
      </c>
      <c r="D68" s="92" t="s">
        <v>20</v>
      </c>
      <c r="E68" s="93">
        <v>6</v>
      </c>
      <c r="F68" s="93">
        <v>2</v>
      </c>
      <c r="G68" s="93">
        <v>6</v>
      </c>
      <c r="H68" s="94">
        <v>12</v>
      </c>
      <c r="I68" s="95">
        <v>2</v>
      </c>
      <c r="J68" s="94">
        <v>43</v>
      </c>
      <c r="K68" s="95">
        <v>7</v>
      </c>
      <c r="L68" s="94">
        <v>87</v>
      </c>
      <c r="M68" s="95">
        <v>16</v>
      </c>
      <c r="N68" s="89">
        <f aca="true" t="shared" si="12" ref="N68:O71">H68+J68+L68</f>
        <v>142</v>
      </c>
      <c r="O68" s="90">
        <f t="shared" si="12"/>
        <v>25</v>
      </c>
      <c r="P68" s="72">
        <f>O68/F68</f>
        <v>12.5</v>
      </c>
      <c r="Q68" s="96">
        <f>+N68/O68</f>
        <v>5.68</v>
      </c>
      <c r="R68" s="94"/>
      <c r="S68" s="97">
        <f t="shared" si="11"/>
      </c>
      <c r="T68" s="94">
        <v>7944.5</v>
      </c>
      <c r="U68" s="95">
        <v>980</v>
      </c>
      <c r="V68" s="112">
        <f>T68/U68</f>
        <v>8.106632653061224</v>
      </c>
      <c r="W68" s="88"/>
    </row>
    <row r="69" spans="1:23" s="5" customFormat="1" ht="18">
      <c r="A69" s="68">
        <v>65</v>
      </c>
      <c r="B69" s="98" t="s">
        <v>78</v>
      </c>
      <c r="C69" s="91">
        <v>40312</v>
      </c>
      <c r="D69" s="92" t="s">
        <v>22</v>
      </c>
      <c r="E69" s="93">
        <v>76</v>
      </c>
      <c r="F69" s="93">
        <v>1</v>
      </c>
      <c r="G69" s="93">
        <v>10</v>
      </c>
      <c r="H69" s="94">
        <v>0</v>
      </c>
      <c r="I69" s="95">
        <v>0</v>
      </c>
      <c r="J69" s="94">
        <v>86</v>
      </c>
      <c r="K69" s="95">
        <v>12</v>
      </c>
      <c r="L69" s="94">
        <v>52</v>
      </c>
      <c r="M69" s="95">
        <v>8</v>
      </c>
      <c r="N69" s="89">
        <f t="shared" si="12"/>
        <v>138</v>
      </c>
      <c r="O69" s="90">
        <f t="shared" si="12"/>
        <v>20</v>
      </c>
      <c r="P69" s="72">
        <f>IF(N69&lt;&gt;0,O69/F69,"")</f>
        <v>20</v>
      </c>
      <c r="Q69" s="96">
        <f>IF(N69&lt;&gt;0,N69/O69,"")</f>
        <v>6.9</v>
      </c>
      <c r="R69" s="94">
        <v>544</v>
      </c>
      <c r="S69" s="97">
        <f t="shared" si="11"/>
        <v>-0.7463235294117647</v>
      </c>
      <c r="T69" s="94">
        <v>362246</v>
      </c>
      <c r="U69" s="95">
        <v>32254</v>
      </c>
      <c r="V69" s="112">
        <f>IF(T69&lt;&gt;0,T69/U69,"")</f>
        <v>11.231041111180009</v>
      </c>
      <c r="W69" s="88"/>
    </row>
    <row r="70" spans="1:23" s="5" customFormat="1" ht="18">
      <c r="A70" s="68">
        <v>66</v>
      </c>
      <c r="B70" s="99" t="s">
        <v>79</v>
      </c>
      <c r="C70" s="91">
        <v>40165</v>
      </c>
      <c r="D70" s="92" t="s">
        <v>22</v>
      </c>
      <c r="E70" s="93">
        <v>40</v>
      </c>
      <c r="F70" s="93">
        <v>1</v>
      </c>
      <c r="G70" s="93">
        <v>28</v>
      </c>
      <c r="H70" s="94">
        <v>44</v>
      </c>
      <c r="I70" s="95">
        <v>8</v>
      </c>
      <c r="J70" s="94">
        <v>40</v>
      </c>
      <c r="K70" s="95">
        <v>8</v>
      </c>
      <c r="L70" s="94">
        <v>51</v>
      </c>
      <c r="M70" s="95">
        <v>9</v>
      </c>
      <c r="N70" s="89">
        <f t="shared" si="12"/>
        <v>135</v>
      </c>
      <c r="O70" s="90">
        <f t="shared" si="12"/>
        <v>25</v>
      </c>
      <c r="P70" s="72">
        <f>IF(N70&lt;&gt;0,O70/F70,"")</f>
        <v>25</v>
      </c>
      <c r="Q70" s="96">
        <f>IF(N70&lt;&gt;0,N70/O70,"")</f>
        <v>5.4</v>
      </c>
      <c r="R70" s="94"/>
      <c r="S70" s="97">
        <f t="shared" si="11"/>
      </c>
      <c r="T70" s="94">
        <v>1133976</v>
      </c>
      <c r="U70" s="95">
        <v>138585</v>
      </c>
      <c r="V70" s="112">
        <f>IF(T70&lt;&gt;0,T70/U70,"")</f>
        <v>8.182530576902263</v>
      </c>
      <c r="W70" s="88"/>
    </row>
    <row r="71" spans="1:23" s="5" customFormat="1" ht="18">
      <c r="A71" s="68">
        <v>67</v>
      </c>
      <c r="B71" s="99" t="s">
        <v>80</v>
      </c>
      <c r="C71" s="91">
        <v>40074</v>
      </c>
      <c r="D71" s="92" t="s">
        <v>22</v>
      </c>
      <c r="E71" s="93">
        <v>142</v>
      </c>
      <c r="F71" s="93">
        <v>1</v>
      </c>
      <c r="G71" s="93">
        <v>14</v>
      </c>
      <c r="H71" s="94">
        <v>36</v>
      </c>
      <c r="I71" s="95">
        <v>6</v>
      </c>
      <c r="J71" s="94">
        <v>36</v>
      </c>
      <c r="K71" s="95">
        <v>6</v>
      </c>
      <c r="L71" s="94">
        <v>60</v>
      </c>
      <c r="M71" s="95">
        <v>10</v>
      </c>
      <c r="N71" s="89">
        <f t="shared" si="12"/>
        <v>132</v>
      </c>
      <c r="O71" s="90">
        <f t="shared" si="12"/>
        <v>22</v>
      </c>
      <c r="P71" s="72">
        <f>IF(N71&lt;&gt;0,O71/F71,"")</f>
        <v>22</v>
      </c>
      <c r="Q71" s="96">
        <f>IF(N71&lt;&gt;0,N71/O71,"")</f>
        <v>6</v>
      </c>
      <c r="R71" s="94"/>
      <c r="S71" s="97">
        <f t="shared" si="11"/>
      </c>
      <c r="T71" s="94">
        <v>813085.5</v>
      </c>
      <c r="U71" s="95">
        <v>102859</v>
      </c>
      <c r="V71" s="112">
        <f>IF(T71&lt;&gt;0,T71/U71,"")</f>
        <v>7.904855190114623</v>
      </c>
      <c r="W71" s="88"/>
    </row>
    <row r="72" spans="1:23" s="5" customFormat="1" ht="18">
      <c r="A72" s="68">
        <v>68</v>
      </c>
      <c r="B72" s="98" t="s">
        <v>81</v>
      </c>
      <c r="C72" s="91">
        <v>40200</v>
      </c>
      <c r="D72" s="92" t="s">
        <v>19</v>
      </c>
      <c r="E72" s="93">
        <v>50</v>
      </c>
      <c r="F72" s="93">
        <v>1</v>
      </c>
      <c r="G72" s="93">
        <v>10</v>
      </c>
      <c r="H72" s="94">
        <v>0</v>
      </c>
      <c r="I72" s="95">
        <v>0</v>
      </c>
      <c r="J72" s="94">
        <v>44</v>
      </c>
      <c r="K72" s="95">
        <v>6</v>
      </c>
      <c r="L72" s="94">
        <v>72</v>
      </c>
      <c r="M72" s="95">
        <v>10</v>
      </c>
      <c r="N72" s="89">
        <f>+H72+J72+L72</f>
        <v>116</v>
      </c>
      <c r="O72" s="90">
        <f>+I72+K72+M72</f>
        <v>16</v>
      </c>
      <c r="P72" s="72">
        <f>IF(N72&lt;&gt;0,O72/F72,"")</f>
        <v>16</v>
      </c>
      <c r="Q72" s="96">
        <f>IF(N72&lt;&gt;0,N72/O72,"")</f>
        <v>7.25</v>
      </c>
      <c r="R72" s="94"/>
      <c r="S72" s="97">
        <f t="shared" si="11"/>
      </c>
      <c r="T72" s="94">
        <v>474022</v>
      </c>
      <c r="U72" s="95">
        <v>42594</v>
      </c>
      <c r="V72" s="112">
        <f>T72/U72</f>
        <v>11.128844438183782</v>
      </c>
      <c r="W72" s="88"/>
    </row>
    <row r="73" spans="1:23" s="5" customFormat="1" ht="18">
      <c r="A73" s="68">
        <v>69</v>
      </c>
      <c r="B73" s="99" t="s">
        <v>16</v>
      </c>
      <c r="C73" s="91">
        <v>40193</v>
      </c>
      <c r="D73" s="92" t="s">
        <v>22</v>
      </c>
      <c r="E73" s="93">
        <v>124</v>
      </c>
      <c r="F73" s="93">
        <v>2</v>
      </c>
      <c r="G73" s="93">
        <v>21</v>
      </c>
      <c r="H73" s="94">
        <v>20</v>
      </c>
      <c r="I73" s="95">
        <v>3</v>
      </c>
      <c r="J73" s="94">
        <v>42</v>
      </c>
      <c r="K73" s="95">
        <v>7</v>
      </c>
      <c r="L73" s="94">
        <v>49.5</v>
      </c>
      <c r="M73" s="95">
        <v>8</v>
      </c>
      <c r="N73" s="89">
        <f aca="true" t="shared" si="13" ref="N73:O75">H73+J73+L73</f>
        <v>111.5</v>
      </c>
      <c r="O73" s="90">
        <f t="shared" si="13"/>
        <v>18</v>
      </c>
      <c r="P73" s="72">
        <f>IF(N73&lt;&gt;0,O73/F73,"")</f>
        <v>9</v>
      </c>
      <c r="Q73" s="96">
        <f>IF(N73&lt;&gt;0,N73/O73,"")</f>
        <v>6.194444444444445</v>
      </c>
      <c r="R73" s="94">
        <v>201</v>
      </c>
      <c r="S73" s="97">
        <f t="shared" si="11"/>
        <v>-0.44527363184079605</v>
      </c>
      <c r="T73" s="94">
        <v>460683.75</v>
      </c>
      <c r="U73" s="95">
        <v>58358</v>
      </c>
      <c r="V73" s="112">
        <f>IF(T73&lt;&gt;0,T73/U73,"")</f>
        <v>7.894097638712773</v>
      </c>
      <c r="W73" s="88"/>
    </row>
    <row r="74" spans="1:23" s="5" customFormat="1" ht="18">
      <c r="A74" s="68">
        <v>70</v>
      </c>
      <c r="B74" s="99" t="s">
        <v>63</v>
      </c>
      <c r="C74" s="91">
        <v>40312</v>
      </c>
      <c r="D74" s="92" t="s">
        <v>20</v>
      </c>
      <c r="E74" s="93">
        <v>8</v>
      </c>
      <c r="F74" s="93">
        <v>2</v>
      </c>
      <c r="G74" s="93">
        <v>10</v>
      </c>
      <c r="H74" s="94">
        <v>7</v>
      </c>
      <c r="I74" s="95">
        <v>1</v>
      </c>
      <c r="J74" s="94">
        <v>21</v>
      </c>
      <c r="K74" s="95">
        <v>3</v>
      </c>
      <c r="L74" s="94">
        <v>58</v>
      </c>
      <c r="M74" s="95">
        <v>9</v>
      </c>
      <c r="N74" s="89">
        <f t="shared" si="13"/>
        <v>86</v>
      </c>
      <c r="O74" s="90">
        <f t="shared" si="13"/>
        <v>13</v>
      </c>
      <c r="P74" s="72">
        <f>O74/F74</f>
        <v>6.5</v>
      </c>
      <c r="Q74" s="96">
        <f>+N74/O74</f>
        <v>6.615384615384615</v>
      </c>
      <c r="R74" s="94">
        <v>499</v>
      </c>
      <c r="S74" s="97">
        <f t="shared" si="11"/>
        <v>-0.8276553106212425</v>
      </c>
      <c r="T74" s="94">
        <v>37099.5</v>
      </c>
      <c r="U74" s="95">
        <v>4320</v>
      </c>
      <c r="V74" s="112">
        <f>T74/U74</f>
        <v>8.587847222222223</v>
      </c>
      <c r="W74" s="88"/>
    </row>
    <row r="75" spans="1:23" s="5" customFormat="1" ht="18">
      <c r="A75" s="68">
        <v>71</v>
      </c>
      <c r="B75" s="99" t="s">
        <v>82</v>
      </c>
      <c r="C75" s="91">
        <v>40326</v>
      </c>
      <c r="D75" s="92" t="s">
        <v>20</v>
      </c>
      <c r="E75" s="93">
        <v>5</v>
      </c>
      <c r="F75" s="93">
        <v>1</v>
      </c>
      <c r="G75" s="93">
        <v>8</v>
      </c>
      <c r="H75" s="94">
        <v>12</v>
      </c>
      <c r="I75" s="95">
        <v>2</v>
      </c>
      <c r="J75" s="94">
        <v>18</v>
      </c>
      <c r="K75" s="95">
        <v>3</v>
      </c>
      <c r="L75" s="94">
        <v>37</v>
      </c>
      <c r="M75" s="95">
        <v>6</v>
      </c>
      <c r="N75" s="89">
        <f t="shared" si="13"/>
        <v>67</v>
      </c>
      <c r="O75" s="90">
        <f t="shared" si="13"/>
        <v>11</v>
      </c>
      <c r="P75" s="72">
        <f>O75/F75</f>
        <v>11</v>
      </c>
      <c r="Q75" s="96">
        <f>+N75/O75</f>
        <v>6.090909090909091</v>
      </c>
      <c r="R75" s="94"/>
      <c r="S75" s="97">
        <f t="shared" si="11"/>
      </c>
      <c r="T75" s="94">
        <v>10910.5</v>
      </c>
      <c r="U75" s="95">
        <v>1519</v>
      </c>
      <c r="V75" s="112">
        <f>T75/U75</f>
        <v>7.1826859776168535</v>
      </c>
      <c r="W75" s="88">
        <v>1</v>
      </c>
    </row>
    <row r="76" spans="1:23" s="5" customFormat="1" ht="18.75" thickBot="1">
      <c r="A76" s="68">
        <v>72</v>
      </c>
      <c r="B76" s="113" t="s">
        <v>91</v>
      </c>
      <c r="C76" s="114">
        <v>39472</v>
      </c>
      <c r="D76" s="125" t="s">
        <v>93</v>
      </c>
      <c r="E76" s="115">
        <v>70</v>
      </c>
      <c r="F76" s="115">
        <v>1</v>
      </c>
      <c r="G76" s="115">
        <v>35</v>
      </c>
      <c r="H76" s="116">
        <v>0</v>
      </c>
      <c r="I76" s="117">
        <v>0</v>
      </c>
      <c r="J76" s="116">
        <v>39</v>
      </c>
      <c r="K76" s="117">
        <v>6</v>
      </c>
      <c r="L76" s="116">
        <v>0</v>
      </c>
      <c r="M76" s="117">
        <v>0</v>
      </c>
      <c r="N76" s="118">
        <f>SUM(H76+J76+L76)</f>
        <v>39</v>
      </c>
      <c r="O76" s="119">
        <f>SUM(I76+K76+M76)</f>
        <v>6</v>
      </c>
      <c r="P76" s="120">
        <f>O76/F76</f>
        <v>6</v>
      </c>
      <c r="Q76" s="121">
        <f>+N76/O76</f>
        <v>6.5</v>
      </c>
      <c r="R76" s="116">
        <v>91</v>
      </c>
      <c r="S76" s="122">
        <f>(N76-R76)/R76</f>
        <v>-0.5714285714285714</v>
      </c>
      <c r="T76" s="116">
        <v>883668</v>
      </c>
      <c r="U76" s="117">
        <v>112161</v>
      </c>
      <c r="V76" s="123">
        <f>IF(T76&lt;&gt;0,T76/U76,"")</f>
        <v>7.878567416481665</v>
      </c>
      <c r="W76" s="88"/>
    </row>
    <row r="77" spans="1:26" s="7" customFormat="1" ht="15">
      <c r="A77" s="69"/>
      <c r="B77" s="171"/>
      <c r="C77" s="172"/>
      <c r="D77" s="173"/>
      <c r="E77" s="1"/>
      <c r="F77" s="1"/>
      <c r="G77" s="2"/>
      <c r="H77" s="21"/>
      <c r="I77" s="24"/>
      <c r="J77" s="21"/>
      <c r="K77" s="24"/>
      <c r="L77" s="21"/>
      <c r="M77" s="24"/>
      <c r="N77" s="22"/>
      <c r="O77" s="56"/>
      <c r="P77" s="46"/>
      <c r="Q77" s="47"/>
      <c r="R77" s="48"/>
      <c r="S77" s="49"/>
      <c r="T77" s="48"/>
      <c r="U77" s="46"/>
      <c r="V77" s="47"/>
      <c r="W77" s="74"/>
      <c r="Z77" s="7" t="s">
        <v>54</v>
      </c>
    </row>
    <row r="78" spans="1:23" s="10" customFormat="1" ht="18">
      <c r="A78" s="70"/>
      <c r="B78" s="8"/>
      <c r="C78" s="9"/>
      <c r="E78" s="11"/>
      <c r="F78" s="12"/>
      <c r="G78" s="13"/>
      <c r="H78" s="14"/>
      <c r="I78" s="25"/>
      <c r="J78" s="14"/>
      <c r="K78" s="25"/>
      <c r="L78" s="14"/>
      <c r="M78" s="25"/>
      <c r="N78" s="14"/>
      <c r="O78" s="25"/>
      <c r="P78" s="51"/>
      <c r="Q78" s="52"/>
      <c r="R78" s="53"/>
      <c r="S78" s="54"/>
      <c r="T78" s="53"/>
      <c r="U78" s="51"/>
      <c r="V78" s="52"/>
      <c r="W78" s="75"/>
    </row>
    <row r="79" spans="4:22" ht="18" customHeight="1">
      <c r="D79" s="168"/>
      <c r="E79" s="169"/>
      <c r="F79" s="170"/>
      <c r="R79" s="154" t="s">
        <v>35</v>
      </c>
      <c r="S79" s="155"/>
      <c r="T79" s="155"/>
      <c r="U79" s="155"/>
      <c r="V79" s="156"/>
    </row>
    <row r="80" spans="4:22" ht="18">
      <c r="D80" s="18"/>
      <c r="E80" s="19"/>
      <c r="F80" s="19"/>
      <c r="R80" s="157"/>
      <c r="S80" s="158"/>
      <c r="T80" s="158"/>
      <c r="U80" s="158"/>
      <c r="V80" s="159"/>
    </row>
    <row r="81" spans="18:22" ht="18">
      <c r="R81" s="160"/>
      <c r="S81" s="161"/>
      <c r="T81" s="161"/>
      <c r="U81" s="161"/>
      <c r="V81" s="162"/>
    </row>
    <row r="82" spans="15:22" ht="18">
      <c r="O82" s="151" t="s">
        <v>4</v>
      </c>
      <c r="P82" s="152"/>
      <c r="Q82" s="152"/>
      <c r="R82" s="152"/>
      <c r="S82" s="152"/>
      <c r="T82" s="152"/>
      <c r="U82" s="152"/>
      <c r="V82" s="152"/>
    </row>
    <row r="83" spans="15:22" ht="18">
      <c r="O83" s="152"/>
      <c r="P83" s="152"/>
      <c r="Q83" s="152"/>
      <c r="R83" s="152"/>
      <c r="S83" s="152"/>
      <c r="T83" s="152"/>
      <c r="U83" s="152"/>
      <c r="V83" s="152"/>
    </row>
    <row r="84" spans="15:22" ht="18">
      <c r="O84" s="152"/>
      <c r="P84" s="152"/>
      <c r="Q84" s="152"/>
      <c r="R84" s="152"/>
      <c r="S84" s="152"/>
      <c r="T84" s="152"/>
      <c r="U84" s="152"/>
      <c r="V84" s="152"/>
    </row>
    <row r="85" spans="15:22" ht="18">
      <c r="O85" s="152"/>
      <c r="P85" s="152"/>
      <c r="Q85" s="152"/>
      <c r="R85" s="152"/>
      <c r="S85" s="152"/>
      <c r="T85" s="152"/>
      <c r="U85" s="152"/>
      <c r="V85" s="152"/>
    </row>
    <row r="86" spans="15:22" ht="18">
      <c r="O86" s="152"/>
      <c r="P86" s="152"/>
      <c r="Q86" s="152"/>
      <c r="R86" s="152"/>
      <c r="S86" s="152"/>
      <c r="T86" s="152"/>
      <c r="U86" s="152"/>
      <c r="V86" s="152"/>
    </row>
    <row r="87" spans="15:22" ht="18">
      <c r="O87" s="152"/>
      <c r="P87" s="152"/>
      <c r="Q87" s="152"/>
      <c r="R87" s="152"/>
      <c r="S87" s="152"/>
      <c r="T87" s="152"/>
      <c r="U87" s="152"/>
      <c r="V87" s="152"/>
    </row>
    <row r="88" spans="15:22" ht="18">
      <c r="O88" s="153" t="s">
        <v>48</v>
      </c>
      <c r="P88" s="152"/>
      <c r="Q88" s="152"/>
      <c r="R88" s="152"/>
      <c r="S88" s="152"/>
      <c r="T88" s="152"/>
      <c r="U88" s="152"/>
      <c r="V88" s="152"/>
    </row>
    <row r="89" spans="15:22" ht="18">
      <c r="O89" s="152"/>
      <c r="P89" s="152"/>
      <c r="Q89" s="152"/>
      <c r="R89" s="152"/>
      <c r="S89" s="152"/>
      <c r="T89" s="152"/>
      <c r="U89" s="152"/>
      <c r="V89" s="152"/>
    </row>
    <row r="90" spans="15:22" ht="18">
      <c r="O90" s="152"/>
      <c r="P90" s="152"/>
      <c r="Q90" s="152"/>
      <c r="R90" s="152"/>
      <c r="S90" s="152"/>
      <c r="T90" s="152"/>
      <c r="U90" s="152"/>
      <c r="V90" s="152"/>
    </row>
    <row r="91" spans="15:22" ht="18">
      <c r="O91" s="152"/>
      <c r="P91" s="152"/>
      <c r="Q91" s="152"/>
      <c r="R91" s="152"/>
      <c r="S91" s="152"/>
      <c r="T91" s="152"/>
      <c r="U91" s="152"/>
      <c r="V91" s="152"/>
    </row>
    <row r="92" spans="15:22" ht="18">
      <c r="O92" s="152"/>
      <c r="P92" s="152"/>
      <c r="Q92" s="152"/>
      <c r="R92" s="152"/>
      <c r="S92" s="152"/>
      <c r="T92" s="152"/>
      <c r="U92" s="152"/>
      <c r="V92" s="152"/>
    </row>
    <row r="93" spans="15:22" ht="18">
      <c r="O93" s="152"/>
      <c r="P93" s="152"/>
      <c r="Q93" s="152"/>
      <c r="R93" s="152"/>
      <c r="S93" s="152"/>
      <c r="T93" s="152"/>
      <c r="U93" s="152"/>
      <c r="V93" s="152"/>
    </row>
    <row r="94" spans="15:22" ht="18">
      <c r="O94" s="152"/>
      <c r="P94" s="152"/>
      <c r="Q94" s="152"/>
      <c r="R94" s="152"/>
      <c r="S94" s="152"/>
      <c r="T94" s="152"/>
      <c r="U94" s="152"/>
      <c r="V94" s="152"/>
    </row>
  </sheetData>
  <sheetProtection/>
  <mergeCells count="18">
    <mergeCell ref="N3:Q3"/>
    <mergeCell ref="A2:V2"/>
    <mergeCell ref="R3:S3"/>
    <mergeCell ref="E3:E4"/>
    <mergeCell ref="H3:I3"/>
    <mergeCell ref="F3:F4"/>
    <mergeCell ref="T3:V3"/>
    <mergeCell ref="B3:B4"/>
    <mergeCell ref="O82:V87"/>
    <mergeCell ref="O88:V94"/>
    <mergeCell ref="R79:V81"/>
    <mergeCell ref="C3:C4"/>
    <mergeCell ref="G3:G4"/>
    <mergeCell ref="D3:D4"/>
    <mergeCell ref="D79:F79"/>
    <mergeCell ref="B77:D77"/>
    <mergeCell ref="L3:M3"/>
    <mergeCell ref="J3:K3"/>
  </mergeCells>
  <printOptions/>
  <pageMargins left="0.3" right="0.13" top="1" bottom="1" header="0.5" footer="0.5"/>
  <pageSetup orientation="portrait" paperSize="9" scale="35"/>
  <ignoredErrors>
    <ignoredError sqref="O77:V87 N6:P68 N72:O74 Q6:Q11 Q21:Q68 V72 R55:R65 R67:S68 S55:S65 S6:S53 R6:R53 U6:V68 T6 T8:T68" formula="1"/>
    <ignoredError sqref="C20" twoDigitTextYear="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120" zoomScaleNormal="120" zoomScalePageLayoutView="0" workbookViewId="0" topLeftCell="B1">
      <selection activeCell="B3" sqref="B3:B4"/>
    </sheetView>
  </sheetViews>
  <sheetFormatPr defaultColWidth="4.421875" defaultRowHeight="12.75"/>
  <cols>
    <col min="1" max="1" width="4.140625" style="85" bestFit="1" customWidth="1"/>
    <col min="2" max="2" width="39.140625" style="15" bestFit="1" customWidth="1"/>
    <col min="3" max="3" width="8.421875" style="16" bestFit="1" customWidth="1"/>
    <col min="4" max="4" width="24.421875" style="6" bestFit="1" customWidth="1"/>
    <col min="5" max="5" width="6.140625" style="17" hidden="1" customWidth="1"/>
    <col min="6" max="6" width="6.140625" style="17" bestFit="1" customWidth="1"/>
    <col min="7" max="7" width="8.00390625" style="17" hidden="1" customWidth="1"/>
    <col min="8" max="8" width="11.421875" style="20" hidden="1" customWidth="1"/>
    <col min="9" max="9" width="7.421875" style="26" hidden="1" customWidth="1"/>
    <col min="10" max="10" width="11.421875" style="20" hidden="1" customWidth="1"/>
    <col min="11" max="11" width="7.421875" style="26" hidden="1" customWidth="1"/>
    <col min="12" max="12" width="11.421875" style="20" hidden="1" customWidth="1"/>
    <col min="13" max="13" width="7.421875" style="26" hidden="1" customWidth="1"/>
    <col min="14" max="14" width="11.7109375" style="23" bestFit="1" customWidth="1"/>
    <col min="15" max="15" width="7.7109375" style="27" bestFit="1" customWidth="1"/>
    <col min="16" max="16" width="7.28125" style="41" bestFit="1" customWidth="1"/>
    <col min="17" max="17" width="5.8515625" style="42" bestFit="1" customWidth="1"/>
    <col min="18" max="18" width="13.28125" style="43" hidden="1" customWidth="1"/>
    <col min="19" max="19" width="9.8515625" style="44" hidden="1" customWidth="1"/>
    <col min="20" max="20" width="13.28125" style="43" bestFit="1" customWidth="1"/>
    <col min="21" max="21" width="9.57421875" style="41" bestFit="1" customWidth="1"/>
    <col min="22" max="22" width="5.8515625" style="42" bestFit="1" customWidth="1"/>
    <col min="23" max="23" width="2.421875" style="45" bestFit="1" customWidth="1"/>
    <col min="24" max="26" width="4.421875" style="6" customWidth="1"/>
    <col min="27" max="27" width="2.140625" style="6" bestFit="1" customWidth="1"/>
    <col min="28" max="16384" width="4.421875" style="6" customWidth="1"/>
  </cols>
  <sheetData>
    <row r="1" spans="1:23" s="40" customFormat="1" ht="47.25" customHeight="1">
      <c r="A1" s="78"/>
      <c r="B1" s="28"/>
      <c r="C1" s="29"/>
      <c r="D1" s="30"/>
      <c r="E1" s="31"/>
      <c r="F1" s="31"/>
      <c r="G1" s="31"/>
      <c r="H1" s="32"/>
      <c r="I1" s="33"/>
      <c r="J1" s="34"/>
      <c r="K1" s="35"/>
      <c r="L1" s="36"/>
      <c r="M1" s="37"/>
      <c r="N1" s="38"/>
      <c r="O1" s="39"/>
      <c r="P1" s="41"/>
      <c r="Q1" s="42"/>
      <c r="R1" s="43"/>
      <c r="S1" s="44"/>
      <c r="T1" s="43"/>
      <c r="U1" s="41"/>
      <c r="V1" s="42"/>
      <c r="W1" s="45"/>
    </row>
    <row r="2" spans="1:23" s="3" customFormat="1" ht="21" customHeight="1" thickBot="1">
      <c r="A2" s="181" t="s">
        <v>49</v>
      </c>
      <c r="B2" s="182"/>
      <c r="C2" s="182"/>
      <c r="D2" s="182"/>
      <c r="E2" s="182"/>
      <c r="F2" s="182"/>
      <c r="G2" s="182"/>
      <c r="H2" s="182"/>
      <c r="I2" s="182"/>
      <c r="J2" s="182"/>
      <c r="K2" s="182"/>
      <c r="L2" s="182"/>
      <c r="M2" s="182"/>
      <c r="N2" s="182"/>
      <c r="O2" s="182"/>
      <c r="P2" s="182"/>
      <c r="Q2" s="182"/>
      <c r="R2" s="182"/>
      <c r="S2" s="182"/>
      <c r="T2" s="182"/>
      <c r="U2" s="182"/>
      <c r="V2" s="182"/>
      <c r="W2" s="45"/>
    </row>
    <row r="3" spans="1:23" s="59" customFormat="1" ht="20.25" customHeight="1">
      <c r="A3" s="79"/>
      <c r="B3" s="179" t="s">
        <v>50</v>
      </c>
      <c r="C3" s="163" t="s">
        <v>55</v>
      </c>
      <c r="D3" s="165" t="s">
        <v>37</v>
      </c>
      <c r="E3" s="165" t="s">
        <v>0</v>
      </c>
      <c r="F3" s="165" t="s">
        <v>1</v>
      </c>
      <c r="G3" s="165" t="s">
        <v>2</v>
      </c>
      <c r="H3" s="174" t="s">
        <v>38</v>
      </c>
      <c r="I3" s="174"/>
      <c r="J3" s="174" t="s">
        <v>39</v>
      </c>
      <c r="K3" s="174"/>
      <c r="L3" s="174" t="s">
        <v>40</v>
      </c>
      <c r="M3" s="174"/>
      <c r="N3" s="175" t="s">
        <v>3</v>
      </c>
      <c r="O3" s="175"/>
      <c r="P3" s="175"/>
      <c r="Q3" s="175"/>
      <c r="R3" s="174" t="s">
        <v>36</v>
      </c>
      <c r="S3" s="174"/>
      <c r="T3" s="175" t="s">
        <v>51</v>
      </c>
      <c r="U3" s="175"/>
      <c r="V3" s="178"/>
      <c r="W3" s="58"/>
    </row>
    <row r="4" spans="1:23" s="59" customFormat="1" ht="24.75" thickBot="1">
      <c r="A4" s="80"/>
      <c r="B4" s="180"/>
      <c r="C4" s="164"/>
      <c r="D4" s="167"/>
      <c r="E4" s="166"/>
      <c r="F4" s="166"/>
      <c r="G4" s="166"/>
      <c r="H4" s="61" t="s">
        <v>43</v>
      </c>
      <c r="I4" s="62" t="s">
        <v>42</v>
      </c>
      <c r="J4" s="61" t="s">
        <v>43</v>
      </c>
      <c r="K4" s="62" t="s">
        <v>42</v>
      </c>
      <c r="L4" s="61" t="s">
        <v>43</v>
      </c>
      <c r="M4" s="62" t="s">
        <v>42</v>
      </c>
      <c r="N4" s="61" t="s">
        <v>43</v>
      </c>
      <c r="O4" s="62" t="s">
        <v>42</v>
      </c>
      <c r="P4" s="62" t="s">
        <v>52</v>
      </c>
      <c r="Q4" s="63" t="s">
        <v>53</v>
      </c>
      <c r="R4" s="61" t="s">
        <v>43</v>
      </c>
      <c r="S4" s="64" t="s">
        <v>41</v>
      </c>
      <c r="T4" s="61" t="s">
        <v>43</v>
      </c>
      <c r="U4" s="62" t="s">
        <v>42</v>
      </c>
      <c r="V4" s="65" t="s">
        <v>53</v>
      </c>
      <c r="W4" s="58"/>
    </row>
    <row r="5" spans="1:23" s="4" customFormat="1" ht="15" customHeight="1">
      <c r="A5" s="81">
        <v>1</v>
      </c>
      <c r="B5" s="101" t="s">
        <v>65</v>
      </c>
      <c r="C5" s="102">
        <v>40375</v>
      </c>
      <c r="D5" s="126" t="s">
        <v>99</v>
      </c>
      <c r="E5" s="103">
        <v>130</v>
      </c>
      <c r="F5" s="103">
        <v>133</v>
      </c>
      <c r="G5" s="103">
        <v>1</v>
      </c>
      <c r="H5" s="104">
        <v>203668</v>
      </c>
      <c r="I5" s="105">
        <v>20511</v>
      </c>
      <c r="J5" s="104">
        <v>259167</v>
      </c>
      <c r="K5" s="105">
        <v>25744</v>
      </c>
      <c r="L5" s="104">
        <v>262419</v>
      </c>
      <c r="M5" s="105">
        <v>25799</v>
      </c>
      <c r="N5" s="106">
        <f>+L5+J5+H5</f>
        <v>725254</v>
      </c>
      <c r="O5" s="107">
        <f>+M5+K5+I5</f>
        <v>72054</v>
      </c>
      <c r="P5" s="108">
        <f>+O5/F5</f>
        <v>541.7593984962406</v>
      </c>
      <c r="Q5" s="109">
        <f>+N5/O5</f>
        <v>10.06542315485608</v>
      </c>
      <c r="R5" s="104"/>
      <c r="S5" s="110">
        <f aca="true" t="shared" si="0" ref="S5:S16">IF(R5&lt;&gt;0,-(R5-N5)/R5,"")</f>
      </c>
      <c r="T5" s="104">
        <v>725254</v>
      </c>
      <c r="U5" s="105">
        <v>72054</v>
      </c>
      <c r="V5" s="111">
        <f>+T5/U5</f>
        <v>10.06542315485608</v>
      </c>
      <c r="W5" s="87"/>
    </row>
    <row r="6" spans="1:23" s="4" customFormat="1" ht="15" customHeight="1">
      <c r="A6" s="81">
        <v>2</v>
      </c>
      <c r="B6" s="99" t="s">
        <v>44</v>
      </c>
      <c r="C6" s="91">
        <v>40359</v>
      </c>
      <c r="D6" s="92" t="s">
        <v>20</v>
      </c>
      <c r="E6" s="93">
        <v>221</v>
      </c>
      <c r="F6" s="93">
        <v>290</v>
      </c>
      <c r="G6" s="93">
        <v>3</v>
      </c>
      <c r="H6" s="94">
        <v>128249.5</v>
      </c>
      <c r="I6" s="95">
        <v>14723</v>
      </c>
      <c r="J6" s="94">
        <v>157706.5</v>
      </c>
      <c r="K6" s="95">
        <v>17159</v>
      </c>
      <c r="L6" s="94">
        <v>171665.5</v>
      </c>
      <c r="M6" s="95">
        <v>18747</v>
      </c>
      <c r="N6" s="89">
        <f>H6+J6+L6</f>
        <v>457621.5</v>
      </c>
      <c r="O6" s="90">
        <f>I6+K6+M6</f>
        <v>50629</v>
      </c>
      <c r="P6" s="72">
        <f>O6/F6</f>
        <v>174.58275862068965</v>
      </c>
      <c r="Q6" s="96">
        <f>+N6/O6</f>
        <v>9.038722866341425</v>
      </c>
      <c r="R6" s="94">
        <v>983242.5</v>
      </c>
      <c r="S6" s="97">
        <f t="shared" si="0"/>
        <v>-0.5345792111305196</v>
      </c>
      <c r="T6" s="94">
        <v>6841864.75</v>
      </c>
      <c r="U6" s="95">
        <v>794629</v>
      </c>
      <c r="V6" s="112">
        <f>T6/U6</f>
        <v>8.610137246438274</v>
      </c>
      <c r="W6" s="87"/>
    </row>
    <row r="7" spans="1:23" s="5" customFormat="1" ht="15" customHeight="1">
      <c r="A7" s="86">
        <v>3</v>
      </c>
      <c r="B7" s="139" t="s">
        <v>45</v>
      </c>
      <c r="C7" s="140">
        <v>40361</v>
      </c>
      <c r="D7" s="141" t="s">
        <v>99</v>
      </c>
      <c r="E7" s="142">
        <v>161</v>
      </c>
      <c r="F7" s="142">
        <v>155</v>
      </c>
      <c r="G7" s="142">
        <v>3</v>
      </c>
      <c r="H7" s="143">
        <v>92347</v>
      </c>
      <c r="I7" s="144">
        <v>7853</v>
      </c>
      <c r="J7" s="143">
        <v>130111</v>
      </c>
      <c r="K7" s="144">
        <v>10666</v>
      </c>
      <c r="L7" s="143">
        <v>118356</v>
      </c>
      <c r="M7" s="144">
        <v>9703</v>
      </c>
      <c r="N7" s="145">
        <f>+L7+J7+H7</f>
        <v>340814</v>
      </c>
      <c r="O7" s="146">
        <f>+M7+K7+I7</f>
        <v>28222</v>
      </c>
      <c r="P7" s="147">
        <f>+O7/F7</f>
        <v>182.0774193548387</v>
      </c>
      <c r="Q7" s="148">
        <f>+N7/O7</f>
        <v>12.076181702218127</v>
      </c>
      <c r="R7" s="143">
        <v>611166</v>
      </c>
      <c r="S7" s="149">
        <f t="shared" si="0"/>
        <v>-0.44235445034573256</v>
      </c>
      <c r="T7" s="143">
        <v>2663091</v>
      </c>
      <c r="U7" s="144">
        <v>228219</v>
      </c>
      <c r="V7" s="150">
        <f>+T7/U7</f>
        <v>11.669015287947104</v>
      </c>
      <c r="W7" s="87"/>
    </row>
    <row r="8" spans="1:23" s="5" customFormat="1" ht="15" customHeight="1">
      <c r="A8" s="82">
        <v>4</v>
      </c>
      <c r="B8" s="127" t="s">
        <v>56</v>
      </c>
      <c r="C8" s="128">
        <v>40368</v>
      </c>
      <c r="D8" s="129" t="s">
        <v>20</v>
      </c>
      <c r="E8" s="130">
        <v>126</v>
      </c>
      <c r="F8" s="130">
        <v>144</v>
      </c>
      <c r="G8" s="130">
        <v>2</v>
      </c>
      <c r="H8" s="131">
        <v>65337</v>
      </c>
      <c r="I8" s="132">
        <v>6183</v>
      </c>
      <c r="J8" s="131">
        <v>90664</v>
      </c>
      <c r="K8" s="132">
        <v>8335</v>
      </c>
      <c r="L8" s="131">
        <v>100141.5</v>
      </c>
      <c r="M8" s="132">
        <v>9413</v>
      </c>
      <c r="N8" s="133">
        <f>H8+J8+L8</f>
        <v>256142.5</v>
      </c>
      <c r="O8" s="134">
        <f>I8+K8+M8</f>
        <v>23931</v>
      </c>
      <c r="P8" s="135">
        <f>O8/F8</f>
        <v>166.1875</v>
      </c>
      <c r="Q8" s="136">
        <f>+N8/O8</f>
        <v>10.703376373741172</v>
      </c>
      <c r="R8" s="131">
        <v>614623</v>
      </c>
      <c r="S8" s="137">
        <f t="shared" si="0"/>
        <v>-0.5832526605740429</v>
      </c>
      <c r="T8" s="131">
        <v>1260875</v>
      </c>
      <c r="U8" s="132">
        <v>126011</v>
      </c>
      <c r="V8" s="138">
        <f>T8/U8</f>
        <v>10.006070898572347</v>
      </c>
      <c r="W8" s="87"/>
    </row>
    <row r="9" spans="1:23" s="5" customFormat="1" ht="15" customHeight="1">
      <c r="A9" s="82">
        <v>5</v>
      </c>
      <c r="B9" s="98" t="s">
        <v>94</v>
      </c>
      <c r="C9" s="91">
        <v>40375</v>
      </c>
      <c r="D9" s="92" t="s">
        <v>19</v>
      </c>
      <c r="E9" s="93">
        <v>67</v>
      </c>
      <c r="F9" s="93">
        <v>66</v>
      </c>
      <c r="G9" s="93">
        <v>1</v>
      </c>
      <c r="H9" s="94">
        <v>32594</v>
      </c>
      <c r="I9" s="95">
        <v>2799</v>
      </c>
      <c r="J9" s="94">
        <v>36356</v>
      </c>
      <c r="K9" s="95">
        <v>3217</v>
      </c>
      <c r="L9" s="94">
        <v>43391</v>
      </c>
      <c r="M9" s="95">
        <v>3720</v>
      </c>
      <c r="N9" s="89">
        <f>+H9+J9+L9</f>
        <v>112341</v>
      </c>
      <c r="O9" s="90">
        <f>+I9+K9+M9</f>
        <v>9736</v>
      </c>
      <c r="P9" s="72">
        <f>IF(N9&lt;&gt;0,O9/F9,"")</f>
        <v>147.5151515151515</v>
      </c>
      <c r="Q9" s="96">
        <f>IF(N9&lt;&gt;0,N9/O9,"")</f>
        <v>11.538722267871815</v>
      </c>
      <c r="R9" s="94"/>
      <c r="S9" s="97">
        <f t="shared" si="0"/>
      </c>
      <c r="T9" s="94">
        <v>114840</v>
      </c>
      <c r="U9" s="95">
        <v>9936</v>
      </c>
      <c r="V9" s="112">
        <f>T9/U9</f>
        <v>11.557971014492754</v>
      </c>
      <c r="W9" s="87"/>
    </row>
    <row r="10" spans="1:23" s="5" customFormat="1" ht="15" customHeight="1">
      <c r="A10" s="82">
        <v>6</v>
      </c>
      <c r="B10" s="99" t="s">
        <v>57</v>
      </c>
      <c r="C10" s="91">
        <v>40368</v>
      </c>
      <c r="D10" s="126" t="s">
        <v>99</v>
      </c>
      <c r="E10" s="93">
        <v>62</v>
      </c>
      <c r="F10" s="93">
        <v>62</v>
      </c>
      <c r="G10" s="93">
        <v>2</v>
      </c>
      <c r="H10" s="94">
        <v>13692</v>
      </c>
      <c r="I10" s="95">
        <v>1199</v>
      </c>
      <c r="J10" s="94">
        <v>20027</v>
      </c>
      <c r="K10" s="95">
        <v>1641</v>
      </c>
      <c r="L10" s="94">
        <v>23219</v>
      </c>
      <c r="M10" s="95">
        <v>1912</v>
      </c>
      <c r="N10" s="89">
        <f>+L10+J10+H10</f>
        <v>56938</v>
      </c>
      <c r="O10" s="90">
        <f>+M10+K10+I10</f>
        <v>4752</v>
      </c>
      <c r="P10" s="72">
        <f>+O10/F10</f>
        <v>76.64516129032258</v>
      </c>
      <c r="Q10" s="96">
        <f>+N10/O10</f>
        <v>11.981902356902356</v>
      </c>
      <c r="R10" s="94">
        <v>122620</v>
      </c>
      <c r="S10" s="97">
        <f t="shared" si="0"/>
        <v>-0.535654868700049</v>
      </c>
      <c r="T10" s="94">
        <v>246293</v>
      </c>
      <c r="U10" s="95">
        <v>21362</v>
      </c>
      <c r="V10" s="112">
        <f>+T10/U10</f>
        <v>11.529491620634772</v>
      </c>
      <c r="W10" s="87"/>
    </row>
    <row r="11" spans="1:23" s="5" customFormat="1" ht="15" customHeight="1">
      <c r="A11" s="82">
        <v>7</v>
      </c>
      <c r="B11" s="99" t="s">
        <v>17</v>
      </c>
      <c r="C11" s="91">
        <v>40326</v>
      </c>
      <c r="D11" s="126" t="s">
        <v>99</v>
      </c>
      <c r="E11" s="93">
        <v>212</v>
      </c>
      <c r="F11" s="93">
        <v>44</v>
      </c>
      <c r="G11" s="93">
        <v>8</v>
      </c>
      <c r="H11" s="94">
        <v>5290</v>
      </c>
      <c r="I11" s="95">
        <v>540</v>
      </c>
      <c r="J11" s="94">
        <v>7141</v>
      </c>
      <c r="K11" s="95">
        <v>724</v>
      </c>
      <c r="L11" s="94">
        <v>7667</v>
      </c>
      <c r="M11" s="95">
        <v>681</v>
      </c>
      <c r="N11" s="89">
        <f>+L11+J11+H11</f>
        <v>20098</v>
      </c>
      <c r="O11" s="90">
        <f>+M11+K11+I11</f>
        <v>1945</v>
      </c>
      <c r="P11" s="72">
        <f>+O11/F11</f>
        <v>44.20454545454545</v>
      </c>
      <c r="Q11" s="96">
        <f>+N11/O11</f>
        <v>10.333161953727506</v>
      </c>
      <c r="R11" s="94">
        <v>66887</v>
      </c>
      <c r="S11" s="97">
        <f t="shared" si="0"/>
        <v>-0.6995230762330498</v>
      </c>
      <c r="T11" s="94">
        <v>5742405</v>
      </c>
      <c r="U11" s="95">
        <v>534904</v>
      </c>
      <c r="V11" s="112">
        <f>+T11/U11</f>
        <v>10.735393640728056</v>
      </c>
      <c r="W11" s="87"/>
    </row>
    <row r="12" spans="1:23" s="5" customFormat="1" ht="15" customHeight="1">
      <c r="A12" s="82">
        <v>8</v>
      </c>
      <c r="B12" s="99" t="s">
        <v>28</v>
      </c>
      <c r="C12" s="91">
        <v>40347</v>
      </c>
      <c r="D12" s="92" t="s">
        <v>20</v>
      </c>
      <c r="E12" s="93">
        <v>66</v>
      </c>
      <c r="F12" s="93">
        <v>51</v>
      </c>
      <c r="G12" s="93">
        <v>5</v>
      </c>
      <c r="H12" s="94">
        <v>3741.5</v>
      </c>
      <c r="I12" s="95">
        <v>568</v>
      </c>
      <c r="J12" s="94">
        <v>6147</v>
      </c>
      <c r="K12" s="95">
        <v>803</v>
      </c>
      <c r="L12" s="94">
        <v>3836.5</v>
      </c>
      <c r="M12" s="95">
        <v>532</v>
      </c>
      <c r="N12" s="89">
        <f>H12+J12+L12</f>
        <v>13725</v>
      </c>
      <c r="O12" s="90">
        <f>I12+K12+M12</f>
        <v>1903</v>
      </c>
      <c r="P12" s="72">
        <f>O12/F12</f>
        <v>37.31372549019608</v>
      </c>
      <c r="Q12" s="96">
        <f aca="true" t="shared" si="1" ref="Q12:Q20">+N12/O12</f>
        <v>7.212296374146085</v>
      </c>
      <c r="R12" s="94">
        <v>16602</v>
      </c>
      <c r="S12" s="97">
        <f t="shared" si="0"/>
        <v>-0.17329237441272136</v>
      </c>
      <c r="T12" s="94">
        <v>414437.5</v>
      </c>
      <c r="U12" s="95">
        <v>44594</v>
      </c>
      <c r="V12" s="112">
        <f>T12/U12</f>
        <v>9.293570883975423</v>
      </c>
      <c r="W12" s="87">
        <v>1</v>
      </c>
    </row>
    <row r="13" spans="1:23" s="5" customFormat="1" ht="15" customHeight="1">
      <c r="A13" s="82">
        <v>9</v>
      </c>
      <c r="B13" s="99" t="s">
        <v>66</v>
      </c>
      <c r="C13" s="91">
        <v>40319</v>
      </c>
      <c r="D13" s="126" t="s">
        <v>99</v>
      </c>
      <c r="E13" s="93">
        <v>178</v>
      </c>
      <c r="F13" s="93">
        <v>28</v>
      </c>
      <c r="G13" s="93">
        <v>9</v>
      </c>
      <c r="H13" s="94">
        <v>3885</v>
      </c>
      <c r="I13" s="95">
        <v>430</v>
      </c>
      <c r="J13" s="94">
        <v>4818</v>
      </c>
      <c r="K13" s="95">
        <v>517</v>
      </c>
      <c r="L13" s="94">
        <v>4974</v>
      </c>
      <c r="M13" s="95">
        <v>548</v>
      </c>
      <c r="N13" s="89">
        <f>+L13+J13+H13</f>
        <v>13677</v>
      </c>
      <c r="O13" s="90">
        <f>+M13+K13+I13</f>
        <v>1495</v>
      </c>
      <c r="P13" s="72">
        <f>+O13/F13</f>
        <v>53.392857142857146</v>
      </c>
      <c r="Q13" s="96">
        <f t="shared" si="1"/>
        <v>9.148494983277592</v>
      </c>
      <c r="R13" s="94">
        <v>41333</v>
      </c>
      <c r="S13" s="97">
        <f t="shared" si="0"/>
        <v>-0.6691021701787918</v>
      </c>
      <c r="T13" s="94">
        <v>4909334</v>
      </c>
      <c r="U13" s="95">
        <v>542330</v>
      </c>
      <c r="V13" s="112">
        <f>+T13/U13</f>
        <v>9.052300259989305</v>
      </c>
      <c r="W13" s="87"/>
    </row>
    <row r="14" spans="1:23" s="5" customFormat="1" ht="15" customHeight="1">
      <c r="A14" s="82">
        <v>10</v>
      </c>
      <c r="B14" s="99" t="s">
        <v>67</v>
      </c>
      <c r="C14" s="91">
        <v>40102</v>
      </c>
      <c r="D14" s="92" t="s">
        <v>22</v>
      </c>
      <c r="E14" s="93">
        <v>319</v>
      </c>
      <c r="F14" s="93">
        <v>106</v>
      </c>
      <c r="G14" s="93">
        <v>29</v>
      </c>
      <c r="H14" s="94">
        <v>2241.5</v>
      </c>
      <c r="I14" s="95">
        <v>310</v>
      </c>
      <c r="J14" s="94">
        <v>3751.5</v>
      </c>
      <c r="K14" s="95">
        <v>498</v>
      </c>
      <c r="L14" s="94">
        <v>5674</v>
      </c>
      <c r="M14" s="95">
        <v>742</v>
      </c>
      <c r="N14" s="89">
        <f>H14+J14+L14</f>
        <v>11667</v>
      </c>
      <c r="O14" s="90">
        <f>I14+K14+M14</f>
        <v>1550</v>
      </c>
      <c r="P14" s="72">
        <f>IF(N14&lt;&gt;0,O14/F14,"")</f>
        <v>14.622641509433961</v>
      </c>
      <c r="Q14" s="96">
        <f t="shared" si="1"/>
        <v>7.527096774193549</v>
      </c>
      <c r="R14" s="94"/>
      <c r="S14" s="97">
        <f t="shared" si="0"/>
      </c>
      <c r="T14" s="94">
        <v>19787230.75</v>
      </c>
      <c r="U14" s="95">
        <v>2431539</v>
      </c>
      <c r="V14" s="112">
        <f>IF(T14&lt;&gt;0,T14/U14,"")</f>
        <v>8.137739411130152</v>
      </c>
      <c r="W14" s="87"/>
    </row>
    <row r="15" spans="1:23" s="5" customFormat="1" ht="15" customHeight="1">
      <c r="A15" s="82">
        <v>11</v>
      </c>
      <c r="B15" s="99" t="s">
        <v>32</v>
      </c>
      <c r="C15" s="91">
        <v>40340</v>
      </c>
      <c r="D15" s="92" t="s">
        <v>19</v>
      </c>
      <c r="E15" s="93">
        <v>72</v>
      </c>
      <c r="F15" s="93">
        <v>21</v>
      </c>
      <c r="G15" s="93">
        <v>6</v>
      </c>
      <c r="H15" s="94">
        <v>2322</v>
      </c>
      <c r="I15" s="95">
        <v>211</v>
      </c>
      <c r="J15" s="94">
        <v>2807</v>
      </c>
      <c r="K15" s="95">
        <v>238</v>
      </c>
      <c r="L15" s="94">
        <v>3429</v>
      </c>
      <c r="M15" s="95">
        <v>309</v>
      </c>
      <c r="N15" s="89">
        <f>+H15+J15+L15</f>
        <v>8558</v>
      </c>
      <c r="O15" s="90">
        <f>+I15+K15+M15</f>
        <v>758</v>
      </c>
      <c r="P15" s="72">
        <f>IF(N15&lt;&gt;0,O15/F15,"")</f>
        <v>36.095238095238095</v>
      </c>
      <c r="Q15" s="96">
        <f t="shared" si="1"/>
        <v>11.29023746701847</v>
      </c>
      <c r="R15" s="94">
        <v>24014</v>
      </c>
      <c r="S15" s="97">
        <f t="shared" si="0"/>
        <v>-0.6436245523444657</v>
      </c>
      <c r="T15" s="94">
        <v>1145459</v>
      </c>
      <c r="U15" s="95">
        <v>99960</v>
      </c>
      <c r="V15" s="112">
        <f>T15/U15</f>
        <v>11.459173669467788</v>
      </c>
      <c r="W15" s="87"/>
    </row>
    <row r="16" spans="1:23" s="5" customFormat="1" ht="15" customHeight="1">
      <c r="A16" s="82">
        <v>12</v>
      </c>
      <c r="B16" s="99" t="s">
        <v>25</v>
      </c>
      <c r="C16" s="91">
        <v>40333</v>
      </c>
      <c r="D16" s="92" t="s">
        <v>20</v>
      </c>
      <c r="E16" s="93">
        <v>20</v>
      </c>
      <c r="F16" s="93">
        <v>20</v>
      </c>
      <c r="G16" s="93">
        <v>7</v>
      </c>
      <c r="H16" s="94">
        <v>1664</v>
      </c>
      <c r="I16" s="95">
        <v>246</v>
      </c>
      <c r="J16" s="94">
        <v>2544</v>
      </c>
      <c r="K16" s="95">
        <v>388</v>
      </c>
      <c r="L16" s="94">
        <v>3335</v>
      </c>
      <c r="M16" s="95">
        <v>504</v>
      </c>
      <c r="N16" s="89">
        <f>H16+J16+L16</f>
        <v>7543</v>
      </c>
      <c r="O16" s="90">
        <f>I16+K16+M16</f>
        <v>1138</v>
      </c>
      <c r="P16" s="72">
        <f>O16/F16</f>
        <v>56.9</v>
      </c>
      <c r="Q16" s="96">
        <f t="shared" si="1"/>
        <v>6.6282952548330405</v>
      </c>
      <c r="R16" s="94">
        <v>6045.5</v>
      </c>
      <c r="S16" s="97">
        <f t="shared" si="0"/>
        <v>0.24770490447440244</v>
      </c>
      <c r="T16" s="94">
        <v>285307</v>
      </c>
      <c r="U16" s="95">
        <v>31552</v>
      </c>
      <c r="V16" s="112">
        <f>T16/U16</f>
        <v>9.042437880324544</v>
      </c>
      <c r="W16" s="87"/>
    </row>
    <row r="17" spans="1:23" s="5" customFormat="1" ht="15" customHeight="1">
      <c r="A17" s="82">
        <v>13</v>
      </c>
      <c r="B17" s="99" t="s">
        <v>83</v>
      </c>
      <c r="C17" s="91">
        <v>40347</v>
      </c>
      <c r="D17" s="124" t="s">
        <v>92</v>
      </c>
      <c r="E17" s="93">
        <v>45</v>
      </c>
      <c r="F17" s="93">
        <v>35</v>
      </c>
      <c r="G17" s="93">
        <v>5</v>
      </c>
      <c r="H17" s="94">
        <v>1648</v>
      </c>
      <c r="I17" s="95">
        <v>261</v>
      </c>
      <c r="J17" s="94">
        <v>2111.5</v>
      </c>
      <c r="K17" s="95">
        <v>310</v>
      </c>
      <c r="L17" s="94">
        <v>2854</v>
      </c>
      <c r="M17" s="95">
        <v>409</v>
      </c>
      <c r="N17" s="89">
        <f>SUM(H17+J17+L17)</f>
        <v>6613.5</v>
      </c>
      <c r="O17" s="90">
        <f>SUM(I17+K17+M17)</f>
        <v>980</v>
      </c>
      <c r="P17" s="72">
        <f>O17/F17</f>
        <v>28</v>
      </c>
      <c r="Q17" s="96">
        <f t="shared" si="1"/>
        <v>6.748469387755102</v>
      </c>
      <c r="R17" s="94">
        <v>12290</v>
      </c>
      <c r="S17" s="97">
        <v>0</v>
      </c>
      <c r="T17" s="94">
        <v>328498</v>
      </c>
      <c r="U17" s="95">
        <v>34000</v>
      </c>
      <c r="V17" s="112">
        <f>IF(T17&lt;&gt;0,T17/U17,"")</f>
        <v>9.66170588235294</v>
      </c>
      <c r="W17" s="87"/>
    </row>
    <row r="18" spans="1:23" s="5" customFormat="1" ht="15" customHeight="1">
      <c r="A18" s="82">
        <v>14</v>
      </c>
      <c r="B18" s="98" t="s">
        <v>33</v>
      </c>
      <c r="C18" s="91">
        <v>40354</v>
      </c>
      <c r="D18" s="92" t="s">
        <v>23</v>
      </c>
      <c r="E18" s="93">
        <v>19</v>
      </c>
      <c r="F18" s="93">
        <v>19</v>
      </c>
      <c r="G18" s="93">
        <v>4</v>
      </c>
      <c r="H18" s="94">
        <v>1103</v>
      </c>
      <c r="I18" s="95">
        <v>130</v>
      </c>
      <c r="J18" s="94">
        <v>1362</v>
      </c>
      <c r="K18" s="95">
        <v>160</v>
      </c>
      <c r="L18" s="94">
        <v>1667</v>
      </c>
      <c r="M18" s="95">
        <v>195</v>
      </c>
      <c r="N18" s="89">
        <f>+H18+J18+L18</f>
        <v>4132</v>
      </c>
      <c r="O18" s="90">
        <f>+I18+K18+M18</f>
        <v>485</v>
      </c>
      <c r="P18" s="72">
        <f>+O18/F18</f>
        <v>25.526315789473685</v>
      </c>
      <c r="Q18" s="96">
        <f t="shared" si="1"/>
        <v>8.51958762886598</v>
      </c>
      <c r="R18" s="94">
        <v>10353</v>
      </c>
      <c r="S18" s="97">
        <f aca="true" t="shared" si="2" ref="S18:S24">IF(R18&lt;&gt;0,-(R18-N18)/R18,"")</f>
        <v>-0.6008886313145948</v>
      </c>
      <c r="T18" s="94">
        <v>161787</v>
      </c>
      <c r="U18" s="95">
        <v>13410</v>
      </c>
      <c r="V18" s="112">
        <f>+T18/U18</f>
        <v>12.064653243847875</v>
      </c>
      <c r="W18" s="87"/>
    </row>
    <row r="19" spans="1:23" s="5" customFormat="1" ht="15" customHeight="1">
      <c r="A19" s="82">
        <v>15</v>
      </c>
      <c r="B19" s="100" t="s">
        <v>95</v>
      </c>
      <c r="C19" s="91">
        <v>40235</v>
      </c>
      <c r="D19" s="126" t="s">
        <v>99</v>
      </c>
      <c r="E19" s="93">
        <v>256</v>
      </c>
      <c r="F19" s="93">
        <v>11</v>
      </c>
      <c r="G19" s="93">
        <v>21</v>
      </c>
      <c r="H19" s="94">
        <v>2784</v>
      </c>
      <c r="I19" s="95">
        <v>379</v>
      </c>
      <c r="J19" s="94">
        <v>580</v>
      </c>
      <c r="K19" s="95">
        <v>139</v>
      </c>
      <c r="L19" s="94">
        <v>562</v>
      </c>
      <c r="M19" s="95">
        <v>137</v>
      </c>
      <c r="N19" s="89">
        <f>+L19+J19+H19</f>
        <v>3926</v>
      </c>
      <c r="O19" s="90">
        <f>+M19+K19+I19</f>
        <v>655</v>
      </c>
      <c r="P19" s="72">
        <f>+O19/F19</f>
        <v>59.54545454545455</v>
      </c>
      <c r="Q19" s="96">
        <f t="shared" si="1"/>
        <v>5.993893129770992</v>
      </c>
      <c r="R19" s="94">
        <v>3597</v>
      </c>
      <c r="S19" s="97">
        <f t="shared" si="2"/>
        <v>0.09146510981373367</v>
      </c>
      <c r="T19" s="94">
        <v>21639772</v>
      </c>
      <c r="U19" s="95">
        <v>2438846</v>
      </c>
      <c r="V19" s="112">
        <f>+T19/U19</f>
        <v>8.87295548796439</v>
      </c>
      <c r="W19" s="87"/>
    </row>
    <row r="20" spans="1:23" s="5" customFormat="1" ht="15" customHeight="1">
      <c r="A20" s="82">
        <v>16</v>
      </c>
      <c r="B20" s="100" t="s">
        <v>58</v>
      </c>
      <c r="C20" s="91" t="s">
        <v>68</v>
      </c>
      <c r="D20" s="92" t="s">
        <v>69</v>
      </c>
      <c r="E20" s="93">
        <v>10</v>
      </c>
      <c r="F20" s="93">
        <v>10</v>
      </c>
      <c r="G20" s="93">
        <v>3</v>
      </c>
      <c r="H20" s="94">
        <v>654</v>
      </c>
      <c r="I20" s="95">
        <v>103</v>
      </c>
      <c r="J20" s="94">
        <v>1146</v>
      </c>
      <c r="K20" s="95">
        <v>145</v>
      </c>
      <c r="L20" s="94">
        <v>2102</v>
      </c>
      <c r="M20" s="95">
        <v>267</v>
      </c>
      <c r="N20" s="89">
        <f>SUM(H20+J20+L20)</f>
        <v>3902</v>
      </c>
      <c r="O20" s="90">
        <f>SUM(I20+K20+M20)</f>
        <v>515</v>
      </c>
      <c r="P20" s="72">
        <f>+O20/F20</f>
        <v>51.5</v>
      </c>
      <c r="Q20" s="96">
        <f t="shared" si="1"/>
        <v>7.576699029126214</v>
      </c>
      <c r="R20" s="94"/>
      <c r="S20" s="97">
        <f t="shared" si="2"/>
      </c>
      <c r="T20" s="94">
        <v>29596</v>
      </c>
      <c r="U20" s="95">
        <v>3032</v>
      </c>
      <c r="V20" s="112">
        <f>T20/U20</f>
        <v>9.761213720316622</v>
      </c>
      <c r="W20" s="87"/>
    </row>
    <row r="21" spans="1:23" s="5" customFormat="1" ht="15" customHeight="1">
      <c r="A21" s="82">
        <v>17</v>
      </c>
      <c r="B21" s="99" t="s">
        <v>34</v>
      </c>
      <c r="C21" s="91">
        <v>40354</v>
      </c>
      <c r="D21" s="92" t="s">
        <v>20</v>
      </c>
      <c r="E21" s="93">
        <v>20</v>
      </c>
      <c r="F21" s="93">
        <v>20</v>
      </c>
      <c r="G21" s="93">
        <v>4</v>
      </c>
      <c r="H21" s="94">
        <v>751</v>
      </c>
      <c r="I21" s="95">
        <v>104</v>
      </c>
      <c r="J21" s="94">
        <v>1282</v>
      </c>
      <c r="K21" s="95">
        <v>157</v>
      </c>
      <c r="L21" s="94">
        <v>1649</v>
      </c>
      <c r="M21" s="95">
        <v>213</v>
      </c>
      <c r="N21" s="89">
        <f>H21+J21+L21</f>
        <v>3682</v>
      </c>
      <c r="O21" s="90">
        <f>I21+K21+M21</f>
        <v>474</v>
      </c>
      <c r="P21" s="72">
        <f>O21/F21</f>
        <v>23.7</v>
      </c>
      <c r="Q21" s="96">
        <f>+N21/O21</f>
        <v>7.767932489451477</v>
      </c>
      <c r="R21" s="94">
        <v>7344.5</v>
      </c>
      <c r="S21" s="97">
        <f t="shared" si="2"/>
        <v>-0.4986724760024508</v>
      </c>
      <c r="T21" s="94">
        <v>71957</v>
      </c>
      <c r="U21" s="95">
        <v>7603</v>
      </c>
      <c r="V21" s="112">
        <f>T21/U21</f>
        <v>9.4642904116796</v>
      </c>
      <c r="W21" s="87"/>
    </row>
    <row r="22" spans="1:23" s="5" customFormat="1" ht="15" customHeight="1">
      <c r="A22" s="82">
        <v>18</v>
      </c>
      <c r="B22" s="99" t="s">
        <v>15</v>
      </c>
      <c r="C22" s="91">
        <v>40319</v>
      </c>
      <c r="D22" s="92" t="s">
        <v>20</v>
      </c>
      <c r="E22" s="93">
        <v>40</v>
      </c>
      <c r="F22" s="93">
        <v>12</v>
      </c>
      <c r="G22" s="93">
        <v>9</v>
      </c>
      <c r="H22" s="94">
        <v>1094.5</v>
      </c>
      <c r="I22" s="95">
        <v>195</v>
      </c>
      <c r="J22" s="94">
        <v>1325</v>
      </c>
      <c r="K22" s="95">
        <v>201</v>
      </c>
      <c r="L22" s="94">
        <v>1075.5</v>
      </c>
      <c r="M22" s="95">
        <v>179</v>
      </c>
      <c r="N22" s="89">
        <f>H22+J22+L22</f>
        <v>3495</v>
      </c>
      <c r="O22" s="90">
        <f>I22+K22+M22</f>
        <v>575</v>
      </c>
      <c r="P22" s="72">
        <f>O22/F22</f>
        <v>47.916666666666664</v>
      </c>
      <c r="Q22" s="96">
        <f>+N22/O22</f>
        <v>6.078260869565217</v>
      </c>
      <c r="R22" s="94">
        <v>5054</v>
      </c>
      <c r="S22" s="97">
        <f t="shared" si="2"/>
        <v>-0.30846853977047883</v>
      </c>
      <c r="T22" s="94">
        <v>693067</v>
      </c>
      <c r="U22" s="95">
        <v>72446</v>
      </c>
      <c r="V22" s="112">
        <f>T22/U22</f>
        <v>9.566670347569223</v>
      </c>
      <c r="W22" s="87"/>
    </row>
    <row r="23" spans="1:23" s="5" customFormat="1" ht="15" customHeight="1">
      <c r="A23" s="82">
        <v>19</v>
      </c>
      <c r="B23" s="99" t="s">
        <v>31</v>
      </c>
      <c r="C23" s="91">
        <v>40354</v>
      </c>
      <c r="D23" s="126" t="s">
        <v>99</v>
      </c>
      <c r="E23" s="93">
        <v>100</v>
      </c>
      <c r="F23" s="93">
        <v>20</v>
      </c>
      <c r="G23" s="93">
        <v>4</v>
      </c>
      <c r="H23" s="94">
        <v>1091</v>
      </c>
      <c r="I23" s="95">
        <v>151</v>
      </c>
      <c r="J23" s="94">
        <v>1084</v>
      </c>
      <c r="K23" s="95">
        <v>158</v>
      </c>
      <c r="L23" s="94">
        <v>1293</v>
      </c>
      <c r="M23" s="95">
        <v>187</v>
      </c>
      <c r="N23" s="89">
        <f>+L23+J23+H23</f>
        <v>3468</v>
      </c>
      <c r="O23" s="90">
        <f>+M23+K23+I23</f>
        <v>496</v>
      </c>
      <c r="P23" s="72">
        <f>+O23/F23</f>
        <v>24.8</v>
      </c>
      <c r="Q23" s="96">
        <f>+N23/O23</f>
        <v>6.991935483870968</v>
      </c>
      <c r="R23" s="94">
        <v>42406</v>
      </c>
      <c r="S23" s="97">
        <f t="shared" si="2"/>
        <v>-0.9182191199358581</v>
      </c>
      <c r="T23" s="94">
        <v>581863</v>
      </c>
      <c r="U23" s="95">
        <v>59524</v>
      </c>
      <c r="V23" s="112">
        <f>+T23/U23</f>
        <v>9.77526711914522</v>
      </c>
      <c r="W23" s="87"/>
    </row>
    <row r="24" spans="1:23" s="5" customFormat="1" ht="15" customHeight="1">
      <c r="A24" s="82">
        <v>20</v>
      </c>
      <c r="B24" s="99" t="s">
        <v>60</v>
      </c>
      <c r="C24" s="91">
        <v>40340</v>
      </c>
      <c r="D24" s="126" t="s">
        <v>99</v>
      </c>
      <c r="E24" s="93">
        <v>13</v>
      </c>
      <c r="F24" s="93">
        <v>11</v>
      </c>
      <c r="G24" s="93">
        <v>6</v>
      </c>
      <c r="H24" s="94">
        <v>660</v>
      </c>
      <c r="I24" s="95">
        <v>96</v>
      </c>
      <c r="J24" s="94">
        <v>924</v>
      </c>
      <c r="K24" s="95">
        <v>118</v>
      </c>
      <c r="L24" s="94">
        <v>1434</v>
      </c>
      <c r="M24" s="95">
        <v>182</v>
      </c>
      <c r="N24" s="89">
        <f>+L24+J24+H24</f>
        <v>3018</v>
      </c>
      <c r="O24" s="90">
        <f>+M24+K24+I24</f>
        <v>396</v>
      </c>
      <c r="P24" s="72">
        <f>+O24/F24</f>
        <v>36</v>
      </c>
      <c r="Q24" s="96">
        <f>+N24/O24</f>
        <v>7.621212121212121</v>
      </c>
      <c r="R24" s="94">
        <v>4577</v>
      </c>
      <c r="S24" s="97">
        <f t="shared" si="2"/>
        <v>-0.34061612409875464</v>
      </c>
      <c r="T24" s="94">
        <v>184525</v>
      </c>
      <c r="U24" s="95">
        <v>16846</v>
      </c>
      <c r="V24" s="112">
        <f>+T24/U24</f>
        <v>10.953638846016858</v>
      </c>
      <c r="W24" s="87"/>
    </row>
    <row r="25" spans="1:27" s="7" customFormat="1" ht="15">
      <c r="A25" s="83"/>
      <c r="B25" s="171"/>
      <c r="C25" s="172"/>
      <c r="D25" s="173"/>
      <c r="E25" s="1"/>
      <c r="F25" s="1"/>
      <c r="G25" s="2"/>
      <c r="H25" s="21"/>
      <c r="I25" s="24"/>
      <c r="J25" s="21"/>
      <c r="K25" s="24"/>
      <c r="L25" s="21"/>
      <c r="M25" s="24"/>
      <c r="N25" s="22"/>
      <c r="O25" s="56"/>
      <c r="P25" s="46"/>
      <c r="Q25" s="47"/>
      <c r="R25" s="48"/>
      <c r="S25" s="49"/>
      <c r="T25" s="48"/>
      <c r="U25" s="46"/>
      <c r="V25" s="47"/>
      <c r="W25" s="50"/>
      <c r="AA25" s="7" t="s">
        <v>54</v>
      </c>
    </row>
    <row r="26" spans="1:23" s="10" customFormat="1" ht="18">
      <c r="A26" s="84"/>
      <c r="B26" s="8"/>
      <c r="C26" s="9"/>
      <c r="E26" s="11"/>
      <c r="F26" s="12"/>
      <c r="G26" s="13"/>
      <c r="H26" s="14"/>
      <c r="I26" s="25"/>
      <c r="J26" s="14"/>
      <c r="K26" s="25"/>
      <c r="L26" s="14"/>
      <c r="M26" s="25"/>
      <c r="N26" s="14"/>
      <c r="O26" s="25"/>
      <c r="P26" s="51"/>
      <c r="Q26" s="52"/>
      <c r="R26" s="53"/>
      <c r="S26" s="54"/>
      <c r="T26" s="53"/>
      <c r="U26" s="51"/>
      <c r="V26" s="52"/>
      <c r="W26" s="55"/>
    </row>
    <row r="27" spans="4:22" ht="18" customHeight="1">
      <c r="D27" s="168"/>
      <c r="E27" s="169"/>
      <c r="F27" s="170"/>
      <c r="R27" s="154" t="s">
        <v>35</v>
      </c>
      <c r="S27" s="155"/>
      <c r="T27" s="155"/>
      <c r="U27" s="155"/>
      <c r="V27" s="156"/>
    </row>
    <row r="28" spans="4:22" ht="18">
      <c r="D28" s="18"/>
      <c r="E28" s="19"/>
      <c r="F28" s="19"/>
      <c r="R28" s="157"/>
      <c r="S28" s="158"/>
      <c r="T28" s="158"/>
      <c r="U28" s="158"/>
      <c r="V28" s="159"/>
    </row>
    <row r="29" spans="18:22" ht="18">
      <c r="R29" s="160"/>
      <c r="S29" s="161"/>
      <c r="T29" s="161"/>
      <c r="U29" s="161"/>
      <c r="V29" s="162"/>
    </row>
    <row r="30" spans="15:22" ht="18">
      <c r="O30" s="151" t="s">
        <v>4</v>
      </c>
      <c r="P30" s="152"/>
      <c r="Q30" s="152"/>
      <c r="R30" s="152"/>
      <c r="S30" s="152"/>
      <c r="T30" s="152"/>
      <c r="U30" s="152"/>
      <c r="V30" s="152"/>
    </row>
    <row r="31" spans="15:22" ht="18">
      <c r="O31" s="152"/>
      <c r="P31" s="152"/>
      <c r="Q31" s="152"/>
      <c r="R31" s="152"/>
      <c r="S31" s="152"/>
      <c r="T31" s="152"/>
      <c r="U31" s="152"/>
      <c r="V31" s="152"/>
    </row>
    <row r="32" spans="15:22" ht="18">
      <c r="O32" s="152"/>
      <c r="P32" s="152"/>
      <c r="Q32" s="152"/>
      <c r="R32" s="152"/>
      <c r="S32" s="152"/>
      <c r="T32" s="152"/>
      <c r="U32" s="152"/>
      <c r="V32" s="152"/>
    </row>
    <row r="33" spans="15:22" ht="18">
      <c r="O33" s="152"/>
      <c r="P33" s="152"/>
      <c r="Q33" s="152"/>
      <c r="R33" s="152"/>
      <c r="S33" s="152"/>
      <c r="T33" s="152"/>
      <c r="U33" s="152"/>
      <c r="V33" s="152"/>
    </row>
    <row r="34" spans="15:22" ht="18">
      <c r="O34" s="152"/>
      <c r="P34" s="152"/>
      <c r="Q34" s="152"/>
      <c r="R34" s="152"/>
      <c r="S34" s="152"/>
      <c r="T34" s="152"/>
      <c r="U34" s="152"/>
      <c r="V34" s="152"/>
    </row>
    <row r="35" spans="15:22" ht="18">
      <c r="O35" s="152"/>
      <c r="P35" s="152"/>
      <c r="Q35" s="152"/>
      <c r="R35" s="152"/>
      <c r="S35" s="152"/>
      <c r="T35" s="152"/>
      <c r="U35" s="152"/>
      <c r="V35" s="152"/>
    </row>
    <row r="36" spans="15:22" ht="18">
      <c r="O36" s="153" t="s">
        <v>48</v>
      </c>
      <c r="P36" s="152"/>
      <c r="Q36" s="152"/>
      <c r="R36" s="152"/>
      <c r="S36" s="152"/>
      <c r="T36" s="152"/>
      <c r="U36" s="152"/>
      <c r="V36" s="152"/>
    </row>
    <row r="37" spans="15:22" ht="18">
      <c r="O37" s="152"/>
      <c r="P37" s="152"/>
      <c r="Q37" s="152"/>
      <c r="R37" s="152"/>
      <c r="S37" s="152"/>
      <c r="T37" s="152"/>
      <c r="U37" s="152"/>
      <c r="V37" s="152"/>
    </row>
    <row r="38" spans="15:22" ht="18">
      <c r="O38" s="152"/>
      <c r="P38" s="152"/>
      <c r="Q38" s="152"/>
      <c r="R38" s="152"/>
      <c r="S38" s="152"/>
      <c r="T38" s="152"/>
      <c r="U38" s="152"/>
      <c r="V38" s="152"/>
    </row>
    <row r="39" spans="15:22" ht="18">
      <c r="O39" s="152"/>
      <c r="P39" s="152"/>
      <c r="Q39" s="152"/>
      <c r="R39" s="152"/>
      <c r="S39" s="152"/>
      <c r="T39" s="152"/>
      <c r="U39" s="152"/>
      <c r="V39" s="152"/>
    </row>
    <row r="40" spans="15:22" ht="18">
      <c r="O40" s="152"/>
      <c r="P40" s="152"/>
      <c r="Q40" s="152"/>
      <c r="R40" s="152"/>
      <c r="S40" s="152"/>
      <c r="T40" s="152"/>
      <c r="U40" s="152"/>
      <c r="V40" s="152"/>
    </row>
    <row r="41" spans="15:22" ht="18">
      <c r="O41" s="152"/>
      <c r="P41" s="152"/>
      <c r="Q41" s="152"/>
      <c r="R41" s="152"/>
      <c r="S41" s="152"/>
      <c r="T41" s="152"/>
      <c r="U41" s="152"/>
      <c r="V41" s="152"/>
    </row>
    <row r="42" spans="15:22" ht="18">
      <c r="O42" s="152"/>
      <c r="P42" s="152"/>
      <c r="Q42" s="152"/>
      <c r="R42" s="152"/>
      <c r="S42" s="152"/>
      <c r="T42" s="152"/>
      <c r="U42" s="152"/>
      <c r="V42" s="152"/>
    </row>
  </sheetData>
  <sheetProtection/>
  <mergeCells count="18">
    <mergeCell ref="O36:V42"/>
    <mergeCell ref="N3:Q3"/>
    <mergeCell ref="R3:S3"/>
    <mergeCell ref="T3:V3"/>
    <mergeCell ref="B25:D25"/>
    <mergeCell ref="D27:F27"/>
    <mergeCell ref="R27:V29"/>
    <mergeCell ref="O30:V35"/>
    <mergeCell ref="A2:V2"/>
    <mergeCell ref="B3:B4"/>
    <mergeCell ref="C3:C4"/>
    <mergeCell ref="D3:D4"/>
    <mergeCell ref="E3:E4"/>
    <mergeCell ref="F3:F4"/>
    <mergeCell ref="G3:G4"/>
    <mergeCell ref="H3:I3"/>
    <mergeCell ref="J3:K3"/>
    <mergeCell ref="L3:M3"/>
  </mergeCells>
  <printOptions/>
  <pageMargins left="0.75" right="0.75" top="1" bottom="1" header="0.5" footer="0.5"/>
  <pageSetup horizontalDpi="600" verticalDpi="600" orientation="portrait" paperSize="9"/>
  <ignoredErrors>
    <ignoredError sqref="N6:S23 U6:V23 T6 T8:T2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2010-07-20T08:40:21Z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