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4801" windowWidth="19440" windowHeight="12240" tabRatio="804" activeTab="0"/>
  </bookViews>
  <sheets>
    <sheet name="23-25 Jul 10 (we 30)" sheetId="1" r:id="rId1"/>
    <sheet name="23-25 Jul 10 (TOP 20)" sheetId="2" r:id="rId2"/>
  </sheets>
  <definedNames>
    <definedName name="_xlnm.Print_Area" localSheetId="0">'23-25 Jul 10 (we 30)'!$A$1:$V$105</definedName>
  </definedNames>
  <calcPr fullCalcOnLoad="1"/>
</workbook>
</file>

<file path=xl/sharedStrings.xml><?xml version="1.0" encoding="utf-8"?>
<sst xmlns="http://schemas.openxmlformats.org/spreadsheetml/2006/main" count="269" uniqueCount="112">
  <si>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</si>
  <si>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</si>
  <si>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</si>
  <si>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</si>
  <si>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</si>
  <si>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AY LAV YU</t>
  </si>
  <si>
    <t>REBOUND, THE</t>
  </si>
  <si>
    <t>CRAZIES, THE</t>
  </si>
  <si>
    <t>PARANORMAL ACTIVITY</t>
  </si>
  <si>
    <t>REMEMBER ME</t>
  </si>
  <si>
    <t>IRON MAN 2</t>
  </si>
  <si>
    <t>LAST STATION, THE</t>
  </si>
  <si>
    <t>ROBIN HOOD</t>
  </si>
  <si>
    <t>STONING OF SORAYA M., THE</t>
  </si>
  <si>
    <t>SELVİ BOYLUM AL YAZMALIM</t>
  </si>
  <si>
    <t>DATE NIGHT</t>
  </si>
  <si>
    <t>GELECEKTEN BİR GÜN</t>
  </si>
  <si>
    <t>SHREK FOREVER AFTER</t>
  </si>
  <si>
    <t>NIGHTMARE ON ELM STREET</t>
  </si>
  <si>
    <t>WARNER BROS. TÜRKİYE</t>
  </si>
  <si>
    <t>TİGLON FİLM</t>
  </si>
  <si>
    <t>FROZEN</t>
  </si>
  <si>
    <t>MEDYAVİZYON</t>
  </si>
  <si>
    <t>PİNEMA</t>
  </si>
  <si>
    <t>EV</t>
  </si>
  <si>
    <t>COLLECTOR, THE</t>
  </si>
  <si>
    <t>ROMANTİK KOMEDİ</t>
  </si>
  <si>
    <t>NANNY MC PHEE AND THE BIG BANG</t>
  </si>
  <si>
    <t>PLANET 51</t>
  </si>
  <si>
    <t>OFF KARADENİZ</t>
  </si>
  <si>
    <t>YOUNG VICTORIA, THE</t>
  </si>
  <si>
    <t>FROM PARIS WITH LOVE</t>
  </si>
  <si>
    <t>SEX &amp; THE CITY 2</t>
  </si>
  <si>
    <t>JONESES, THE</t>
  </si>
  <si>
    <t>TORMENTED</t>
  </si>
  <si>
    <t>*Sorted according to Weekend Total G.B.O. - Hafta sonu toplam hasılat sütununa göre sıralanmıştır.</t>
  </si>
  <si>
    <t>Last Weekend</t>
  </si>
  <si>
    <t>Distributor</t>
  </si>
  <si>
    <t>Friday</t>
  </si>
  <si>
    <t>Saturday</t>
  </si>
  <si>
    <t>Sunday</t>
  </si>
  <si>
    <t>Change</t>
  </si>
  <si>
    <t>Adm.</t>
  </si>
  <si>
    <t>G.B.O.</t>
  </si>
  <si>
    <t>TWILIGHT SAGA: ECLIPSE</t>
  </si>
  <si>
    <t>TOY STORY 3</t>
  </si>
  <si>
    <t>ÇOK FİLİM HAREKETLER BUNLAR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</si>
  <si>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</si>
  <si>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</si>
  <si>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</si>
  <si>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</si>
  <si>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</si>
  <si>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</si>
  <si>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</si>
  <si>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</si>
  <si>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KNIGHT AND DAY</t>
  </si>
  <si>
    <t>CHLOE</t>
  </si>
  <si>
    <t>DEATH BELL</t>
  </si>
  <si>
    <t>YOGA HAKWON</t>
  </si>
  <si>
    <t>LAST SONG,THE</t>
  </si>
  <si>
    <t>BOUNTY HUNTER</t>
  </si>
  <si>
    <t>DAYBREAKERS</t>
  </si>
  <si>
    <t>LOOKING FOR ERIC</t>
  </si>
  <si>
    <t>CLOUDY WITH A CHANCE OF MEATBALLS</t>
  </si>
  <si>
    <t>SORCERER’S APPRENTICE</t>
  </si>
  <si>
    <t>NEFES: VATAN SAĞOLSUN</t>
  </si>
  <si>
    <t>ORDINARY PEOPLE</t>
  </si>
  <si>
    <t>VALENTINE'S DAY</t>
  </si>
  <si>
    <t>EDEN A L'OUEST</t>
  </si>
  <si>
    <t>LE HERRISON</t>
  </si>
  <si>
    <t>BAHTI KARA</t>
  </si>
  <si>
    <t>BAŞKA DİLDE AŞK</t>
  </si>
  <si>
    <t>SİZİ SEVİYORUM</t>
  </si>
  <si>
    <t>DID YOU HEAR ABOUT THE MORGANS?</t>
  </si>
  <si>
    <t>PUS</t>
  </si>
  <si>
    <t>ONDINE</t>
  </si>
  <si>
    <t>ANTICHRIST</t>
  </si>
  <si>
    <t>YÜREĞİNE SOR</t>
  </si>
  <si>
    <t>CLIENTE</t>
  </si>
  <si>
    <t>CHANTIER</t>
  </si>
  <si>
    <t>BACK-UP PLAN, THE</t>
  </si>
  <si>
    <t>EYYVAH EYVAH</t>
  </si>
  <si>
    <t>HALLOWEEN II</t>
  </si>
  <si>
    <t>UIP TÜRKİYE</t>
  </si>
  <si>
    <t>L'AFFAIRE FAREWELL</t>
  </si>
  <si>
    <t>EL SECRETO DE SUS OJOS</t>
  </si>
  <si>
    <t>LAST AIRBENDER, THE</t>
  </si>
  <si>
    <t>SPLICE</t>
  </si>
  <si>
    <t>DUKA</t>
  </si>
  <si>
    <t>PRINCE OF PERSIA: THE SANDS OF TIME</t>
  </si>
  <si>
    <t>AVATAR</t>
  </si>
  <si>
    <t>VEDA</t>
  </si>
  <si>
    <t>OZEN FILM</t>
  </si>
  <si>
    <t>KOSMOS</t>
  </si>
  <si>
    <t>KOLPAÇİNO</t>
  </si>
  <si>
    <t>WHATEVER WORKS</t>
  </si>
  <si>
    <t>LE REFUGE</t>
  </si>
  <si>
    <t>DEAR JOHN</t>
  </si>
  <si>
    <t>LAT DEN RATTE KOMME IN</t>
  </si>
  <si>
    <t>HOW TO TRAIN YOUR DRAGON</t>
  </si>
  <si>
    <t>SENRITSU MEIKYU 3D</t>
  </si>
  <si>
    <t>AN EDUCATION</t>
  </si>
  <si>
    <t>CHASER, THE</t>
  </si>
  <si>
    <t>EDGE OF DARKNESS</t>
  </si>
  <si>
    <t>DESCENT 2</t>
  </si>
  <si>
    <t>SES</t>
  </si>
  <si>
    <t>GARFIELD'S PET FORCE</t>
  </si>
  <si>
    <t>SPY NEXT DOOR</t>
  </si>
  <si>
    <t>TENGRI: BLUE HEAVENS</t>
  </si>
  <si>
    <t>EASTERN PLAYS</t>
  </si>
  <si>
    <t>NORTH FACE</t>
  </si>
  <si>
    <t>A SINGLE MAN</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</si>
</sst>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9">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0"/>
      <name val="Arial"/>
      <family val="2"/>
    </font>
    <font>
      <sz val="10"/>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hair"/>
      <bottom style="hair"/>
    </border>
    <border>
      <left style="hair"/>
      <right style="hair"/>
      <top style="medium"/>
      <bottom style="hair"/>
    </border>
    <border>
      <left style="hair"/>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171" fontId="0" fillId="0" borderId="0" applyFont="0" applyFill="0" applyBorder="0" applyAlignment="0" applyProtection="0"/>
    <xf numFmtId="0" fontId="85" fillId="27" borderId="1" applyNumberFormat="0" applyAlignment="0" applyProtection="0"/>
    <xf numFmtId="0" fontId="8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79">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1" fontId="16" fillId="0" borderId="11" xfId="43"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0"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locked="0"/>
    </xf>
    <xf numFmtId="4" fontId="37" fillId="0" borderId="11" xfId="43"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0" fontId="0" fillId="0" borderId="19" xfId="0" applyFont="1" applyFill="1" applyBorder="1" applyAlignment="1" applyProtection="1">
      <alignment vertical="center"/>
      <protection locked="0"/>
    </xf>
    <xf numFmtId="4" fontId="37" fillId="0" borderId="20" xfId="43" applyNumberFormat="1" applyFont="1" applyFill="1" applyBorder="1" applyAlignment="1">
      <alignment horizontal="right" vertical="center"/>
    </xf>
    <xf numFmtId="3" fontId="37" fillId="0" borderId="20" xfId="43" applyNumberFormat="1" applyFont="1" applyFill="1" applyBorder="1" applyAlignment="1">
      <alignment horizontal="right" vertical="center"/>
    </xf>
    <xf numFmtId="4" fontId="37" fillId="0" borderId="15" xfId="43" applyNumberFormat="1" applyFont="1" applyFill="1" applyBorder="1" applyAlignment="1">
      <alignment horizontal="right" vertical="center"/>
    </xf>
    <xf numFmtId="3" fontId="37" fillId="0" borderId="15" xfId="43" applyNumberFormat="1" applyFont="1" applyFill="1" applyBorder="1" applyAlignment="1">
      <alignment horizontal="right" vertical="center"/>
    </xf>
    <xf numFmtId="0" fontId="0" fillId="0" borderId="11" xfId="0" applyFont="1" applyFill="1" applyBorder="1" applyAlignment="1" applyProtection="1">
      <alignment vertical="center"/>
      <protection locked="0"/>
    </xf>
    <xf numFmtId="4" fontId="37" fillId="0" borderId="10" xfId="43" applyNumberFormat="1" applyFont="1" applyFill="1" applyBorder="1" applyAlignment="1">
      <alignment horizontal="right" vertical="center"/>
    </xf>
    <xf numFmtId="3" fontId="37" fillId="0" borderId="10" xfId="43" applyNumberFormat="1" applyFont="1" applyFill="1" applyBorder="1" applyAlignment="1">
      <alignment horizontal="right" vertical="center"/>
    </xf>
    <xf numFmtId="4" fontId="37" fillId="0" borderId="21" xfId="43" applyNumberFormat="1" applyFont="1" applyFill="1" applyBorder="1" applyAlignment="1">
      <alignment horizontal="right" vertical="center"/>
    </xf>
    <xf numFmtId="3" fontId="37" fillId="0" borderId="21" xfId="43" applyNumberFormat="1" applyFont="1" applyFill="1" applyBorder="1" applyAlignment="1">
      <alignment horizontal="righ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right" vertical="center"/>
    </xf>
    <xf numFmtId="4" fontId="0" fillId="0" borderId="11" xfId="43" applyNumberFormat="1" applyFont="1" applyFill="1" applyBorder="1" applyAlignment="1">
      <alignment horizontal="right" vertical="center"/>
    </xf>
    <xf numFmtId="3" fontId="0" fillId="0" borderId="11" xfId="43" applyNumberFormat="1" applyFont="1" applyFill="1" applyBorder="1" applyAlignment="1">
      <alignment horizontal="right" vertical="center"/>
    </xf>
    <xf numFmtId="2" fontId="0" fillId="0" borderId="11" xfId="43" applyNumberFormat="1" applyFont="1" applyFill="1" applyBorder="1" applyAlignment="1">
      <alignment vertical="center"/>
    </xf>
    <xf numFmtId="192" fontId="0" fillId="0" borderId="11" xfId="40" applyNumberFormat="1" applyFont="1" applyFill="1" applyBorder="1" applyAlignment="1">
      <alignment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38" fillId="0" borderId="13" xfId="0" applyFont="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24" fillId="0" borderId="13" xfId="0" applyFont="1" applyFill="1" applyBorder="1" applyAlignment="1">
      <alignment horizontal="left" vertical="center"/>
    </xf>
    <xf numFmtId="0" fontId="0" fillId="0" borderId="22" xfId="0" applyFont="1" applyFill="1" applyBorder="1" applyAlignment="1">
      <alignment horizontal="left" vertical="center"/>
    </xf>
    <xf numFmtId="190" fontId="0" fillId="0" borderId="20" xfId="0" applyNumberFormat="1" applyFont="1" applyFill="1" applyBorder="1" applyAlignment="1">
      <alignment horizontal="center" vertical="center"/>
    </xf>
    <xf numFmtId="0" fontId="0" fillId="0" borderId="20" xfId="0" applyFont="1" applyFill="1" applyBorder="1" applyAlignment="1" applyProtection="1">
      <alignment vertical="center"/>
      <protection locked="0"/>
    </xf>
    <xf numFmtId="0" fontId="0" fillId="0" borderId="20" xfId="0" applyFont="1" applyFill="1" applyBorder="1" applyAlignment="1">
      <alignment horizontal="right" vertical="center"/>
    </xf>
    <xf numFmtId="4" fontId="0" fillId="0" borderId="20" xfId="43" applyNumberFormat="1" applyFont="1" applyFill="1" applyBorder="1" applyAlignment="1">
      <alignment horizontal="right" vertical="center"/>
    </xf>
    <xf numFmtId="3" fontId="0" fillId="0" borderId="20" xfId="43" applyNumberFormat="1" applyFont="1" applyFill="1" applyBorder="1" applyAlignment="1">
      <alignment horizontal="right" vertical="center"/>
    </xf>
    <xf numFmtId="2" fontId="0" fillId="0" borderId="20" xfId="43" applyNumberFormat="1" applyFont="1" applyFill="1" applyBorder="1" applyAlignment="1">
      <alignment vertical="center"/>
    </xf>
    <xf numFmtId="192" fontId="0" fillId="0" borderId="20" xfId="40" applyNumberFormat="1" applyFont="1" applyFill="1" applyBorder="1" applyAlignment="1">
      <alignment vertical="center"/>
    </xf>
    <xf numFmtId="2" fontId="0" fillId="0" borderId="23" xfId="43" applyNumberFormat="1" applyFont="1" applyFill="1" applyBorder="1" applyAlignment="1">
      <alignment vertical="center"/>
    </xf>
    <xf numFmtId="2" fontId="0" fillId="0" borderId="24" xfId="43" applyNumberFormat="1" applyFont="1" applyFill="1" applyBorder="1" applyAlignment="1">
      <alignment vertical="center"/>
    </xf>
    <xf numFmtId="0" fontId="0" fillId="0" borderId="25" xfId="0" applyFont="1" applyFill="1" applyBorder="1" applyAlignment="1">
      <alignment horizontal="left" vertical="center"/>
    </xf>
    <xf numFmtId="190"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4" fontId="0" fillId="0" borderId="15" xfId="43" applyNumberFormat="1" applyFont="1" applyFill="1" applyBorder="1" applyAlignment="1">
      <alignment horizontal="right" vertical="center"/>
    </xf>
    <xf numFmtId="3" fontId="0" fillId="0" borderId="15" xfId="43" applyNumberFormat="1" applyFont="1" applyFill="1" applyBorder="1" applyAlignment="1">
      <alignment horizontal="right" vertical="center"/>
    </xf>
    <xf numFmtId="2" fontId="0" fillId="0" borderId="15" xfId="43" applyNumberFormat="1" applyFont="1" applyFill="1" applyBorder="1" applyAlignment="1">
      <alignment vertical="center"/>
    </xf>
    <xf numFmtId="192" fontId="0" fillId="0" borderId="15" xfId="40" applyNumberFormat="1" applyFont="1" applyFill="1" applyBorder="1" applyAlignment="1">
      <alignment vertical="center"/>
    </xf>
    <xf numFmtId="2" fontId="0" fillId="0" borderId="16" xfId="43" applyNumberFormat="1" applyFont="1" applyFill="1" applyBorder="1" applyAlignment="1">
      <alignment vertical="center"/>
    </xf>
    <xf numFmtId="0" fontId="0" fillId="0" borderId="26" xfId="0" applyFont="1" applyFill="1" applyBorder="1" applyAlignment="1" applyProtection="1">
      <alignment vertical="center"/>
      <protection locked="0"/>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3" applyNumberFormat="1" applyFont="1" applyFill="1" applyBorder="1" applyAlignment="1">
      <alignment horizontal="right" vertical="center"/>
    </xf>
    <xf numFmtId="3" fontId="0" fillId="0" borderId="10" xfId="43" applyNumberFormat="1" applyFont="1" applyFill="1" applyBorder="1" applyAlignment="1">
      <alignment horizontal="right" vertical="center"/>
    </xf>
    <xf numFmtId="2" fontId="0" fillId="0" borderId="10" xfId="43" applyNumberFormat="1" applyFont="1" applyFill="1" applyBorder="1" applyAlignment="1">
      <alignment vertical="center"/>
    </xf>
    <xf numFmtId="192" fontId="0" fillId="0" borderId="10" xfId="40" applyNumberFormat="1" applyFont="1" applyFill="1" applyBorder="1" applyAlignment="1">
      <alignment vertical="center"/>
    </xf>
    <xf numFmtId="2" fontId="0" fillId="0" borderId="27" xfId="43" applyNumberFormat="1" applyFont="1" applyFill="1" applyBorder="1" applyAlignment="1">
      <alignment vertical="center"/>
    </xf>
    <xf numFmtId="0" fontId="0" fillId="0" borderId="28"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4" fontId="0" fillId="0" borderId="21" xfId="43" applyNumberFormat="1" applyFont="1" applyFill="1" applyBorder="1" applyAlignment="1">
      <alignment horizontal="right" vertical="center"/>
    </xf>
    <xf numFmtId="3" fontId="0" fillId="0" borderId="21" xfId="43" applyNumberFormat="1" applyFont="1" applyFill="1" applyBorder="1" applyAlignment="1">
      <alignment horizontal="right" vertical="center"/>
    </xf>
    <xf numFmtId="2" fontId="0" fillId="0" borderId="21" xfId="43" applyNumberFormat="1" applyFont="1" applyFill="1" applyBorder="1" applyAlignment="1">
      <alignment vertical="center"/>
    </xf>
    <xf numFmtId="192" fontId="0" fillId="0" borderId="21" xfId="40" applyNumberFormat="1" applyFont="1" applyFill="1" applyBorder="1" applyAlignment="1">
      <alignment vertical="center"/>
    </xf>
    <xf numFmtId="2" fontId="0" fillId="0" borderId="29" xfId="43" applyNumberFormat="1" applyFont="1" applyFill="1" applyBorder="1" applyAlignment="1">
      <alignment vertical="center"/>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0" xfId="0" applyNumberFormat="1" applyFont="1" applyFill="1" applyBorder="1" applyAlignment="1" applyProtection="1">
      <alignment horizontal="right" vertical="center" wrapText="1"/>
      <protection locked="0"/>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0" fontId="28" fillId="0" borderId="20"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185" fontId="28" fillId="0" borderId="20" xfId="0" applyNumberFormat="1" applyFont="1" applyFill="1" applyBorder="1" applyAlignment="1" applyProtection="1">
      <alignment horizontal="center" wrapText="1"/>
      <protection/>
    </xf>
    <xf numFmtId="193" fontId="28" fillId="0" borderId="20" xfId="0" applyNumberFormat="1" applyFont="1" applyFill="1" applyBorder="1" applyAlignment="1" applyProtection="1">
      <alignment horizontal="center" wrapText="1"/>
      <protection/>
    </xf>
    <xf numFmtId="0" fontId="32" fillId="33" borderId="40" xfId="0" applyFont="1" applyFill="1" applyBorder="1" applyAlignment="1" applyProtection="1">
      <alignment horizontal="center" vertical="center"/>
      <protection/>
    </xf>
    <xf numFmtId="0" fontId="27" fillId="33" borderId="40" xfId="0" applyFont="1" applyFill="1" applyBorder="1" applyAlignment="1">
      <alignment/>
    </xf>
    <xf numFmtId="193" fontId="28" fillId="0" borderId="23" xfId="0" applyNumberFormat="1" applyFont="1" applyFill="1" applyBorder="1" applyAlignment="1" applyProtection="1">
      <alignment horizontal="center" wrapText="1"/>
      <protection/>
    </xf>
    <xf numFmtId="171" fontId="28" fillId="0" borderId="22" xfId="43" applyFont="1" applyFill="1" applyBorder="1" applyAlignment="1" applyProtection="1">
      <alignment horizontal="center"/>
      <protection/>
    </xf>
    <xf numFmtId="171" fontId="28" fillId="0" borderId="25" xfId="43" applyFont="1" applyFill="1" applyBorder="1" applyAlignment="1" applyProtection="1">
      <alignment horizontal="center"/>
      <protection/>
    </xf>
    <xf numFmtId="0" fontId="26" fillId="33" borderId="40" xfId="0" applyFont="1" applyFill="1" applyBorder="1" applyAlignment="1" applyProtection="1">
      <alignment horizontal="center" vertical="center"/>
      <protection/>
    </xf>
    <xf numFmtId="0" fontId="15" fillId="33" borderId="4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202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3554075" y="0"/>
          <a:ext cx="2647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6182975"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4411325" y="114300"/>
          <a:ext cx="1666875"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30
</a:t>
          </a:r>
          <a:r>
            <a:rPr lang="en-US" cap="none" sz="1600" b="0" i="0" u="none" baseline="0">
              <a:solidFill>
                <a:srgbClr val="000000"/>
              </a:solidFill>
              <a:latin typeface="Garamond"/>
              <a:ea typeface="Garamond"/>
              <a:cs typeface="Garamond"/>
            </a:rPr>
            <a:t>23-25 JUL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9639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77628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94678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797242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94678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6629400" y="0"/>
          <a:ext cx="28003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9639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77628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797242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94583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94583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8877300"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1828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9477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76295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9477375"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258175" y="142875"/>
          <a:ext cx="11525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30
</a:t>
          </a:r>
          <a:r>
            <a:rPr lang="en-US" cap="none" sz="1000" b="0" i="0" u="none" baseline="0">
              <a:solidFill>
                <a:srgbClr val="000000"/>
              </a:solidFill>
              <a:latin typeface="Garamond"/>
              <a:ea typeface="Garamond"/>
              <a:cs typeface="Garamond"/>
            </a:rPr>
            <a:t>23-25 JUL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5"/>
  <sheetViews>
    <sheetView tabSelected="1" zoomScale="72" zoomScaleNormal="72" zoomScalePageLayoutView="0" workbookViewId="0" topLeftCell="A1">
      <selection activeCell="C3" sqref="C3:C4"/>
    </sheetView>
  </sheetViews>
  <sheetFormatPr defaultColWidth="4.421875" defaultRowHeight="12.75"/>
  <cols>
    <col min="1" max="1" width="4.421875" style="71" bestFit="1" customWidth="1"/>
    <col min="2" max="2" width="41.7109375" style="15" bestFit="1" customWidth="1"/>
    <col min="3" max="3" width="9.7109375" style="16" bestFit="1" customWidth="1"/>
    <col min="4" max="4" width="18.140625" style="6" customWidth="1"/>
    <col min="5" max="5" width="5.421875" style="17" customWidth="1"/>
    <col min="6" max="6" width="6.8515625" style="17" customWidth="1"/>
    <col min="7" max="7" width="7.28125" style="17" customWidth="1"/>
    <col min="8" max="8" width="12.00390625" style="20" bestFit="1" customWidth="1"/>
    <col min="9" max="9" width="7.8515625" style="26" bestFit="1" customWidth="1"/>
    <col min="10" max="10" width="12.00390625" style="20" bestFit="1" customWidth="1"/>
    <col min="11" max="11" width="7.8515625" style="26" bestFit="1" customWidth="1"/>
    <col min="12" max="12" width="12.00390625" style="20" bestFit="1" customWidth="1"/>
    <col min="13" max="13" width="7.8515625" style="26" bestFit="1" customWidth="1"/>
    <col min="14" max="14" width="13.8515625" style="23" bestFit="1" customWidth="1"/>
    <col min="15" max="15" width="9.140625" style="27" bestFit="1" customWidth="1"/>
    <col min="16" max="16" width="6.421875" style="41" customWidth="1"/>
    <col min="17" max="17" width="6.7109375" style="42" bestFit="1" customWidth="1"/>
    <col min="18" max="18" width="12.00390625" style="43" bestFit="1" customWidth="1"/>
    <col min="19" max="19" width="9.140625" style="44" bestFit="1" customWidth="1"/>
    <col min="20" max="20" width="15.00390625" style="43" bestFit="1" customWidth="1"/>
    <col min="21" max="21" width="10.8515625" style="41" bestFit="1" customWidth="1"/>
    <col min="22" max="22" width="6.7109375" style="42" bestFit="1" customWidth="1"/>
    <col min="23" max="23" width="2.42187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5"/>
    </row>
    <row r="2" spans="1:23" s="3" customFormat="1" ht="27.75" thickBot="1">
      <c r="A2" s="172" t="s">
        <v>48</v>
      </c>
      <c r="B2" s="173"/>
      <c r="C2" s="173"/>
      <c r="D2" s="173"/>
      <c r="E2" s="173"/>
      <c r="F2" s="173"/>
      <c r="G2" s="173"/>
      <c r="H2" s="173"/>
      <c r="I2" s="173"/>
      <c r="J2" s="173"/>
      <c r="K2" s="173"/>
      <c r="L2" s="173"/>
      <c r="M2" s="173"/>
      <c r="N2" s="173"/>
      <c r="O2" s="173"/>
      <c r="P2" s="173"/>
      <c r="Q2" s="173"/>
      <c r="R2" s="173"/>
      <c r="S2" s="173"/>
      <c r="T2" s="173"/>
      <c r="U2" s="173"/>
      <c r="V2" s="173"/>
      <c r="W2" s="75"/>
    </row>
    <row r="3" spans="1:23" s="59" customFormat="1" ht="12.75">
      <c r="A3" s="57"/>
      <c r="B3" s="175" t="s">
        <v>49</v>
      </c>
      <c r="C3" s="159" t="s">
        <v>54</v>
      </c>
      <c r="D3" s="161" t="s">
        <v>37</v>
      </c>
      <c r="E3" s="161" t="s">
        <v>0</v>
      </c>
      <c r="F3" s="161" t="s">
        <v>1</v>
      </c>
      <c r="G3" s="161" t="s">
        <v>2</v>
      </c>
      <c r="H3" s="170" t="s">
        <v>38</v>
      </c>
      <c r="I3" s="170"/>
      <c r="J3" s="170" t="s">
        <v>39</v>
      </c>
      <c r="K3" s="170"/>
      <c r="L3" s="170" t="s">
        <v>40</v>
      </c>
      <c r="M3" s="170"/>
      <c r="N3" s="171" t="s">
        <v>3</v>
      </c>
      <c r="O3" s="171"/>
      <c r="P3" s="171"/>
      <c r="Q3" s="171"/>
      <c r="R3" s="170" t="s">
        <v>36</v>
      </c>
      <c r="S3" s="170"/>
      <c r="T3" s="171" t="s">
        <v>50</v>
      </c>
      <c r="U3" s="171"/>
      <c r="V3" s="174"/>
      <c r="W3" s="76"/>
    </row>
    <row r="4" spans="1:23" s="59" customFormat="1" ht="36.75" thickBot="1">
      <c r="A4" s="60"/>
      <c r="B4" s="176"/>
      <c r="C4" s="160"/>
      <c r="D4" s="163"/>
      <c r="E4" s="162"/>
      <c r="F4" s="162"/>
      <c r="G4" s="162"/>
      <c r="H4" s="61" t="s">
        <v>43</v>
      </c>
      <c r="I4" s="62" t="s">
        <v>42</v>
      </c>
      <c r="J4" s="61" t="s">
        <v>43</v>
      </c>
      <c r="K4" s="62" t="s">
        <v>42</v>
      </c>
      <c r="L4" s="61" t="s">
        <v>43</v>
      </c>
      <c r="M4" s="62" t="s">
        <v>42</v>
      </c>
      <c r="N4" s="61" t="s">
        <v>43</v>
      </c>
      <c r="O4" s="62" t="s">
        <v>42</v>
      </c>
      <c r="P4" s="62" t="s">
        <v>51</v>
      </c>
      <c r="Q4" s="63" t="s">
        <v>52</v>
      </c>
      <c r="R4" s="61" t="s">
        <v>43</v>
      </c>
      <c r="S4" s="64" t="s">
        <v>41</v>
      </c>
      <c r="T4" s="61" t="s">
        <v>43</v>
      </c>
      <c r="U4" s="62" t="s">
        <v>42</v>
      </c>
      <c r="V4" s="65" t="s">
        <v>52</v>
      </c>
      <c r="W4" s="76"/>
    </row>
    <row r="5" spans="1:23" s="4" customFormat="1" ht="10.5" customHeight="1">
      <c r="A5" s="67">
        <v>1</v>
      </c>
      <c r="B5" s="110" t="s">
        <v>86</v>
      </c>
      <c r="C5" s="111">
        <v>40382</v>
      </c>
      <c r="D5" s="112" t="s">
        <v>83</v>
      </c>
      <c r="E5" s="113">
        <v>142</v>
      </c>
      <c r="F5" s="113">
        <v>145</v>
      </c>
      <c r="G5" s="113">
        <v>1</v>
      </c>
      <c r="H5" s="114">
        <v>525188</v>
      </c>
      <c r="I5" s="115">
        <v>42860</v>
      </c>
      <c r="J5" s="114">
        <v>550500</v>
      </c>
      <c r="K5" s="115">
        <v>43501</v>
      </c>
      <c r="L5" s="114">
        <v>508272</v>
      </c>
      <c r="M5" s="115">
        <v>40934</v>
      </c>
      <c r="N5" s="90">
        <f>+L5+J5+H5</f>
        <v>1583960</v>
      </c>
      <c r="O5" s="91">
        <f>+M5+K5+I5</f>
        <v>127295</v>
      </c>
      <c r="P5" s="115">
        <f>+O5/F5</f>
        <v>877.8965517241379</v>
      </c>
      <c r="Q5" s="116">
        <f>+N5/O5</f>
        <v>12.443222436073688</v>
      </c>
      <c r="R5" s="114"/>
      <c r="S5" s="117">
        <f aca="true" t="shared" si="0" ref="S5:S16">IF(R5&lt;&gt;0,-(R5-N5)/R5,"")</f>
      </c>
      <c r="T5" s="114">
        <v>1583960</v>
      </c>
      <c r="U5" s="115">
        <v>127295</v>
      </c>
      <c r="V5" s="118">
        <f>+T5/U5</f>
        <v>12.443222436073688</v>
      </c>
      <c r="W5" s="107"/>
    </row>
    <row r="6" spans="1:23" s="4" customFormat="1" ht="10.5" customHeight="1">
      <c r="A6" s="67">
        <v>2</v>
      </c>
      <c r="B6" s="106" t="s">
        <v>64</v>
      </c>
      <c r="C6" s="99">
        <v>40375</v>
      </c>
      <c r="D6" s="94" t="s">
        <v>83</v>
      </c>
      <c r="E6" s="100">
        <v>130</v>
      </c>
      <c r="F6" s="100">
        <v>132</v>
      </c>
      <c r="G6" s="100">
        <v>2</v>
      </c>
      <c r="H6" s="101">
        <v>86972</v>
      </c>
      <c r="I6" s="102">
        <v>9120</v>
      </c>
      <c r="J6" s="101">
        <v>114261</v>
      </c>
      <c r="K6" s="102">
        <v>11060</v>
      </c>
      <c r="L6" s="101">
        <v>125929</v>
      </c>
      <c r="M6" s="102">
        <v>12466</v>
      </c>
      <c r="N6" s="87">
        <f>+L6+J6+H6</f>
        <v>327162</v>
      </c>
      <c r="O6" s="88">
        <f>+M6+K6+I6</f>
        <v>32646</v>
      </c>
      <c r="P6" s="102">
        <f>+O6/F6</f>
        <v>247.3181818181818</v>
      </c>
      <c r="Q6" s="103">
        <f>+N6/O6</f>
        <v>10.021503400110273</v>
      </c>
      <c r="R6" s="101">
        <v>725254</v>
      </c>
      <c r="S6" s="104">
        <f t="shared" si="0"/>
        <v>-0.548900109478886</v>
      </c>
      <c r="T6" s="101">
        <v>1506282</v>
      </c>
      <c r="U6" s="102">
        <v>157259</v>
      </c>
      <c r="V6" s="119">
        <f>+T6/U6</f>
        <v>9.578351636472316</v>
      </c>
      <c r="W6" s="107"/>
    </row>
    <row r="7" spans="1:23" s="5" customFormat="1" ht="10.5" customHeight="1">
      <c r="A7" s="72">
        <v>3</v>
      </c>
      <c r="B7" s="138" t="s">
        <v>44</v>
      </c>
      <c r="C7" s="139">
        <v>40359</v>
      </c>
      <c r="D7" s="140" t="s">
        <v>20</v>
      </c>
      <c r="E7" s="141">
        <v>221</v>
      </c>
      <c r="F7" s="141">
        <v>257</v>
      </c>
      <c r="G7" s="141">
        <v>4</v>
      </c>
      <c r="H7" s="142">
        <v>80209.5</v>
      </c>
      <c r="I7" s="143">
        <v>9451</v>
      </c>
      <c r="J7" s="142">
        <v>99939.5</v>
      </c>
      <c r="K7" s="143">
        <v>11111</v>
      </c>
      <c r="L7" s="142">
        <v>115885</v>
      </c>
      <c r="M7" s="143">
        <v>12776</v>
      </c>
      <c r="N7" s="97">
        <f>H7+J7+L7</f>
        <v>296034</v>
      </c>
      <c r="O7" s="98">
        <f>I7+K7+M7</f>
        <v>33338</v>
      </c>
      <c r="P7" s="143">
        <f>O7/F7</f>
        <v>129.71984435797665</v>
      </c>
      <c r="Q7" s="144">
        <f>IF(N7&lt;&gt;0,N7/O7,"")</f>
        <v>8.879776831243626</v>
      </c>
      <c r="R7" s="142">
        <v>457621.5</v>
      </c>
      <c r="S7" s="145">
        <f t="shared" si="0"/>
        <v>-0.35310294643062007</v>
      </c>
      <c r="T7" s="142">
        <v>7524776.25</v>
      </c>
      <c r="U7" s="143">
        <v>877477</v>
      </c>
      <c r="V7" s="146">
        <f>T7/U7</f>
        <v>8.575468359854446</v>
      </c>
      <c r="W7" s="107"/>
    </row>
    <row r="8" spans="1:23" s="5" customFormat="1" ht="10.5" customHeight="1">
      <c r="A8" s="68">
        <v>4</v>
      </c>
      <c r="B8" s="129" t="s">
        <v>55</v>
      </c>
      <c r="C8" s="130">
        <v>40368</v>
      </c>
      <c r="D8" s="131" t="s">
        <v>20</v>
      </c>
      <c r="E8" s="132">
        <v>126</v>
      </c>
      <c r="F8" s="132">
        <v>137</v>
      </c>
      <c r="G8" s="132">
        <v>3</v>
      </c>
      <c r="H8" s="133">
        <v>48235.5</v>
      </c>
      <c r="I8" s="134">
        <v>4759</v>
      </c>
      <c r="J8" s="133">
        <v>68809.5</v>
      </c>
      <c r="K8" s="134">
        <v>6376</v>
      </c>
      <c r="L8" s="133">
        <v>77011.5</v>
      </c>
      <c r="M8" s="134">
        <v>7278</v>
      </c>
      <c r="N8" s="95">
        <f>H8+J8+L8</f>
        <v>194056.5</v>
      </c>
      <c r="O8" s="96">
        <f>I8+K8+M8</f>
        <v>18413</v>
      </c>
      <c r="P8" s="134">
        <f>O8/F8</f>
        <v>134.4014598540146</v>
      </c>
      <c r="Q8" s="135">
        <f>+N8/O8</f>
        <v>10.539102807798837</v>
      </c>
      <c r="R8" s="133">
        <v>256142.5</v>
      </c>
      <c r="S8" s="136">
        <f t="shared" si="0"/>
        <v>-0.24238851420595958</v>
      </c>
      <c r="T8" s="133">
        <v>1649065.5</v>
      </c>
      <c r="U8" s="134">
        <v>166666</v>
      </c>
      <c r="V8" s="137">
        <f>T8/U8</f>
        <v>9.894432577730312</v>
      </c>
      <c r="W8" s="107"/>
    </row>
    <row r="9" spans="1:23" s="5" customFormat="1" ht="10.5" customHeight="1">
      <c r="A9" s="68">
        <v>5</v>
      </c>
      <c r="B9" s="106" t="s">
        <v>87</v>
      </c>
      <c r="C9" s="99">
        <v>40382</v>
      </c>
      <c r="D9" s="94" t="s">
        <v>88</v>
      </c>
      <c r="E9" s="100">
        <v>40</v>
      </c>
      <c r="F9" s="100">
        <v>40</v>
      </c>
      <c r="G9" s="100">
        <v>1</v>
      </c>
      <c r="H9" s="101">
        <v>25589</v>
      </c>
      <c r="I9" s="102">
        <v>2227</v>
      </c>
      <c r="J9" s="101">
        <v>38635</v>
      </c>
      <c r="K9" s="102">
        <v>3163</v>
      </c>
      <c r="L9" s="101">
        <v>44713</v>
      </c>
      <c r="M9" s="102">
        <v>3665</v>
      </c>
      <c r="N9" s="87">
        <f>SUM(H9+J9+L9)</f>
        <v>108937</v>
      </c>
      <c r="O9" s="88">
        <f>SUM(I9+K9+M9)</f>
        <v>9055</v>
      </c>
      <c r="P9" s="102">
        <f>IF(N9&lt;&gt;0,O9/F9,"")</f>
        <v>226.375</v>
      </c>
      <c r="Q9" s="103">
        <f>IF(N9&lt;&gt;0,N9/O9,"")</f>
        <v>12.030590833793484</v>
      </c>
      <c r="R9" s="101"/>
      <c r="S9" s="104">
        <f t="shared" si="0"/>
      </c>
      <c r="T9" s="101">
        <f>SUM(N9+P9+R9)</f>
        <v>109163.375</v>
      </c>
      <c r="U9" s="102">
        <v>9055</v>
      </c>
      <c r="V9" s="119">
        <f>T9/U9</f>
        <v>12.055590833793485</v>
      </c>
      <c r="W9" s="107"/>
    </row>
    <row r="10" spans="1:23" s="5" customFormat="1" ht="10.5" customHeight="1">
      <c r="A10" s="68">
        <v>6</v>
      </c>
      <c r="B10" s="106" t="s">
        <v>45</v>
      </c>
      <c r="C10" s="99">
        <v>40361</v>
      </c>
      <c r="D10" s="94" t="s">
        <v>83</v>
      </c>
      <c r="E10" s="100">
        <v>161</v>
      </c>
      <c r="F10" s="100">
        <v>64</v>
      </c>
      <c r="G10" s="100">
        <v>4</v>
      </c>
      <c r="H10" s="101">
        <v>27914</v>
      </c>
      <c r="I10" s="102">
        <v>2584</v>
      </c>
      <c r="J10" s="101">
        <v>41580</v>
      </c>
      <c r="K10" s="102">
        <v>3523</v>
      </c>
      <c r="L10" s="101">
        <v>39069</v>
      </c>
      <c r="M10" s="102">
        <v>3313</v>
      </c>
      <c r="N10" s="87">
        <f>+L10+J10+H10</f>
        <v>108563</v>
      </c>
      <c r="O10" s="88">
        <f>+M10+K10+I10</f>
        <v>9420</v>
      </c>
      <c r="P10" s="102">
        <f>+O10/F10</f>
        <v>147.1875</v>
      </c>
      <c r="Q10" s="103">
        <f>+N10/O10</f>
        <v>11.524734607218683</v>
      </c>
      <c r="R10" s="101">
        <v>340814</v>
      </c>
      <c r="S10" s="104">
        <f t="shared" si="0"/>
        <v>-0.6814596818205825</v>
      </c>
      <c r="T10" s="101">
        <v>3050441</v>
      </c>
      <c r="U10" s="102">
        <v>263761</v>
      </c>
      <c r="V10" s="119">
        <f>+T10/U10</f>
        <v>11.565170741694185</v>
      </c>
      <c r="W10" s="107"/>
    </row>
    <row r="11" spans="1:23" s="5" customFormat="1" ht="10.5" customHeight="1">
      <c r="A11" s="68">
        <v>7</v>
      </c>
      <c r="B11" s="106" t="s">
        <v>80</v>
      </c>
      <c r="C11" s="99">
        <v>40375</v>
      </c>
      <c r="D11" s="94" t="s">
        <v>19</v>
      </c>
      <c r="E11" s="100">
        <v>67</v>
      </c>
      <c r="F11" s="100">
        <v>66</v>
      </c>
      <c r="G11" s="100">
        <v>2</v>
      </c>
      <c r="H11" s="101">
        <v>20052</v>
      </c>
      <c r="I11" s="102">
        <v>1856</v>
      </c>
      <c r="J11" s="101">
        <v>26434</v>
      </c>
      <c r="K11" s="102">
        <v>2321</v>
      </c>
      <c r="L11" s="101">
        <v>32718</v>
      </c>
      <c r="M11" s="102">
        <v>2791</v>
      </c>
      <c r="N11" s="87">
        <f>+H11+J11+L11</f>
        <v>79204</v>
      </c>
      <c r="O11" s="88">
        <f>+I11+K11+M11</f>
        <v>6968</v>
      </c>
      <c r="P11" s="102">
        <f>IF(N11&lt;&gt;0,O11/F11,"")</f>
        <v>105.57575757575758</v>
      </c>
      <c r="Q11" s="103">
        <f>IF(N11&lt;&gt;0,N11/O11,"")</f>
        <v>11.366819747416763</v>
      </c>
      <c r="R11" s="101">
        <v>112341</v>
      </c>
      <c r="S11" s="104">
        <f t="shared" si="0"/>
        <v>-0.29496799921667066</v>
      </c>
      <c r="T11" s="101">
        <v>281669</v>
      </c>
      <c r="U11" s="102">
        <v>26175</v>
      </c>
      <c r="V11" s="119">
        <f>T11/U11</f>
        <v>10.760993314231136</v>
      </c>
      <c r="W11" s="108"/>
    </row>
    <row r="12" spans="1:23" s="5" customFormat="1" ht="10.5" customHeight="1">
      <c r="A12" s="68">
        <v>8</v>
      </c>
      <c r="B12" s="106" t="s">
        <v>56</v>
      </c>
      <c r="C12" s="99">
        <v>40368</v>
      </c>
      <c r="D12" s="94" t="s">
        <v>83</v>
      </c>
      <c r="E12" s="100">
        <v>62</v>
      </c>
      <c r="F12" s="100">
        <v>54</v>
      </c>
      <c r="G12" s="100">
        <v>3</v>
      </c>
      <c r="H12" s="101">
        <v>6100</v>
      </c>
      <c r="I12" s="102">
        <v>598</v>
      </c>
      <c r="J12" s="101">
        <v>9673</v>
      </c>
      <c r="K12" s="102">
        <v>894</v>
      </c>
      <c r="L12" s="101">
        <v>11020</v>
      </c>
      <c r="M12" s="102">
        <v>1045</v>
      </c>
      <c r="N12" s="87">
        <f>+L12+J12+H12</f>
        <v>26793</v>
      </c>
      <c r="O12" s="88">
        <f>+M12+K12+I12</f>
        <v>2537</v>
      </c>
      <c r="P12" s="102">
        <f>+O12/F12</f>
        <v>46.98148148148148</v>
      </c>
      <c r="Q12" s="103">
        <f>+N12/O12</f>
        <v>10.560898699251084</v>
      </c>
      <c r="R12" s="101">
        <v>56938</v>
      </c>
      <c r="S12" s="104">
        <f t="shared" si="0"/>
        <v>-0.5294355263620077</v>
      </c>
      <c r="T12" s="101">
        <v>315081</v>
      </c>
      <c r="U12" s="102">
        <v>28158</v>
      </c>
      <c r="V12" s="119">
        <f>+T12/U12</f>
        <v>11.189750692520775</v>
      </c>
      <c r="W12" s="107"/>
    </row>
    <row r="13" spans="1:23" s="5" customFormat="1" ht="10.5" customHeight="1">
      <c r="A13" s="68">
        <v>9</v>
      </c>
      <c r="B13" s="106" t="s">
        <v>17</v>
      </c>
      <c r="C13" s="99">
        <v>40326</v>
      </c>
      <c r="D13" s="94" t="s">
        <v>83</v>
      </c>
      <c r="E13" s="100">
        <v>212</v>
      </c>
      <c r="F13" s="100">
        <v>27</v>
      </c>
      <c r="G13" s="100">
        <v>9</v>
      </c>
      <c r="H13" s="101">
        <v>3185</v>
      </c>
      <c r="I13" s="102">
        <v>341</v>
      </c>
      <c r="J13" s="101">
        <v>3831</v>
      </c>
      <c r="K13" s="102">
        <v>389</v>
      </c>
      <c r="L13" s="101">
        <v>4344</v>
      </c>
      <c r="M13" s="102">
        <v>410</v>
      </c>
      <c r="N13" s="87">
        <f>+L13+J13+H13</f>
        <v>11360</v>
      </c>
      <c r="O13" s="88">
        <f>+M13+K13+I13</f>
        <v>1140</v>
      </c>
      <c r="P13" s="102">
        <f>+O13/F13</f>
        <v>42.22222222222222</v>
      </c>
      <c r="Q13" s="103">
        <f>+N13/O13</f>
        <v>9.964912280701755</v>
      </c>
      <c r="R13" s="101">
        <v>20098</v>
      </c>
      <c r="S13" s="104">
        <f t="shared" si="0"/>
        <v>-0.43476962881878795</v>
      </c>
      <c r="T13" s="101">
        <v>5772893</v>
      </c>
      <c r="U13" s="102">
        <v>538039</v>
      </c>
      <c r="V13" s="119">
        <f>+T13/U13</f>
        <v>10.729506597105415</v>
      </c>
      <c r="W13" s="107"/>
    </row>
    <row r="14" spans="1:23" s="5" customFormat="1" ht="10.5" customHeight="1">
      <c r="A14" s="68">
        <v>10</v>
      </c>
      <c r="B14" s="106" t="s">
        <v>28</v>
      </c>
      <c r="C14" s="99">
        <v>40347</v>
      </c>
      <c r="D14" s="105" t="s">
        <v>20</v>
      </c>
      <c r="E14" s="100">
        <v>66</v>
      </c>
      <c r="F14" s="100">
        <v>47</v>
      </c>
      <c r="G14" s="100">
        <v>6</v>
      </c>
      <c r="H14" s="101">
        <v>2331</v>
      </c>
      <c r="I14" s="102">
        <v>332</v>
      </c>
      <c r="J14" s="101">
        <v>3615</v>
      </c>
      <c r="K14" s="102">
        <v>491</v>
      </c>
      <c r="L14" s="101">
        <v>3559</v>
      </c>
      <c r="M14" s="102">
        <v>494</v>
      </c>
      <c r="N14" s="87">
        <f aca="true" t="shared" si="1" ref="N14:O16">H14+J14+L14</f>
        <v>9505</v>
      </c>
      <c r="O14" s="88">
        <f t="shared" si="1"/>
        <v>1317</v>
      </c>
      <c r="P14" s="102">
        <f>O14/F14</f>
        <v>28.02127659574468</v>
      </c>
      <c r="Q14" s="103">
        <f>+N14/O14</f>
        <v>7.217160212604404</v>
      </c>
      <c r="R14" s="101">
        <v>13725</v>
      </c>
      <c r="S14" s="104">
        <f t="shared" si="0"/>
        <v>-0.30746812386156647</v>
      </c>
      <c r="T14" s="101">
        <v>436633</v>
      </c>
      <c r="U14" s="102">
        <v>48282</v>
      </c>
      <c r="V14" s="119">
        <f>T14/U14</f>
        <v>9.043390911726938</v>
      </c>
      <c r="W14" s="107"/>
    </row>
    <row r="15" spans="1:23" s="5" customFormat="1" ht="10.5" customHeight="1">
      <c r="A15" s="68">
        <v>11</v>
      </c>
      <c r="B15" s="106" t="s">
        <v>25</v>
      </c>
      <c r="C15" s="99">
        <v>40333</v>
      </c>
      <c r="D15" s="105" t="s">
        <v>20</v>
      </c>
      <c r="E15" s="100">
        <v>20</v>
      </c>
      <c r="F15" s="100">
        <v>20</v>
      </c>
      <c r="G15" s="100">
        <v>8</v>
      </c>
      <c r="H15" s="101">
        <v>1929</v>
      </c>
      <c r="I15" s="102">
        <v>302</v>
      </c>
      <c r="J15" s="101">
        <v>2600</v>
      </c>
      <c r="K15" s="102">
        <v>378</v>
      </c>
      <c r="L15" s="101">
        <v>3555</v>
      </c>
      <c r="M15" s="102">
        <v>523</v>
      </c>
      <c r="N15" s="87">
        <f t="shared" si="1"/>
        <v>8084</v>
      </c>
      <c r="O15" s="88">
        <f t="shared" si="1"/>
        <v>1203</v>
      </c>
      <c r="P15" s="102">
        <f>O15/F15</f>
        <v>60.15</v>
      </c>
      <c r="Q15" s="103">
        <f>+N15/O15</f>
        <v>6.719866999168745</v>
      </c>
      <c r="R15" s="101">
        <v>7543</v>
      </c>
      <c r="S15" s="104">
        <f t="shared" si="0"/>
        <v>0.07172212647487737</v>
      </c>
      <c r="T15" s="101">
        <v>300296.5</v>
      </c>
      <c r="U15" s="102">
        <v>33893</v>
      </c>
      <c r="V15" s="119">
        <f>T15/U15</f>
        <v>8.860133360870977</v>
      </c>
      <c r="W15" s="107"/>
    </row>
    <row r="16" spans="1:23" s="5" customFormat="1" ht="10.5" customHeight="1">
      <c r="A16" s="68">
        <v>12</v>
      </c>
      <c r="B16" s="106" t="s">
        <v>34</v>
      </c>
      <c r="C16" s="99">
        <v>40354</v>
      </c>
      <c r="D16" s="105" t="s">
        <v>20</v>
      </c>
      <c r="E16" s="100">
        <v>20</v>
      </c>
      <c r="F16" s="100">
        <v>19</v>
      </c>
      <c r="G16" s="100">
        <v>5</v>
      </c>
      <c r="H16" s="101">
        <v>1580.5</v>
      </c>
      <c r="I16" s="102">
        <v>190</v>
      </c>
      <c r="J16" s="101">
        <v>2346</v>
      </c>
      <c r="K16" s="102">
        <v>293</v>
      </c>
      <c r="L16" s="101">
        <v>3295</v>
      </c>
      <c r="M16" s="102">
        <v>398</v>
      </c>
      <c r="N16" s="87">
        <f t="shared" si="1"/>
        <v>7221.5</v>
      </c>
      <c r="O16" s="88">
        <f t="shared" si="1"/>
        <v>881</v>
      </c>
      <c r="P16" s="102">
        <f>O16/F16</f>
        <v>46.36842105263158</v>
      </c>
      <c r="Q16" s="103">
        <f>+N16/O16</f>
        <v>8.196935300794552</v>
      </c>
      <c r="R16" s="101">
        <v>3682</v>
      </c>
      <c r="S16" s="104">
        <f t="shared" si="0"/>
        <v>0.9612982074959261</v>
      </c>
      <c r="T16" s="101">
        <v>82767.5</v>
      </c>
      <c r="U16" s="102">
        <v>9024</v>
      </c>
      <c r="V16" s="119">
        <f>T16/U16</f>
        <v>9.171930407801419</v>
      </c>
      <c r="W16" s="107"/>
    </row>
    <row r="17" spans="1:23" s="5" customFormat="1" ht="10.5" customHeight="1">
      <c r="A17" s="68">
        <v>13</v>
      </c>
      <c r="B17" s="106" t="s">
        <v>78</v>
      </c>
      <c r="C17" s="99">
        <v>40361</v>
      </c>
      <c r="D17" s="94" t="s">
        <v>79</v>
      </c>
      <c r="E17" s="100">
        <v>15</v>
      </c>
      <c r="F17" s="100">
        <v>15</v>
      </c>
      <c r="G17" s="100">
        <v>4</v>
      </c>
      <c r="H17" s="101">
        <v>1446</v>
      </c>
      <c r="I17" s="102">
        <v>145</v>
      </c>
      <c r="J17" s="101">
        <v>2041</v>
      </c>
      <c r="K17" s="102">
        <v>198</v>
      </c>
      <c r="L17" s="101">
        <v>2146</v>
      </c>
      <c r="M17" s="102">
        <v>203</v>
      </c>
      <c r="N17" s="87">
        <v>5633</v>
      </c>
      <c r="O17" s="88">
        <v>546</v>
      </c>
      <c r="P17" s="102">
        <v>36.4</v>
      </c>
      <c r="Q17" s="103">
        <v>10.316849816849818</v>
      </c>
      <c r="R17" s="101"/>
      <c r="S17" s="104"/>
      <c r="T17" s="101">
        <v>43668</v>
      </c>
      <c r="U17" s="102">
        <v>3699</v>
      </c>
      <c r="V17" s="119">
        <v>11.805352798053528</v>
      </c>
      <c r="W17" s="109"/>
    </row>
    <row r="18" spans="1:23" s="5" customFormat="1" ht="10.5" customHeight="1">
      <c r="A18" s="68">
        <v>14</v>
      </c>
      <c r="B18" s="106" t="s">
        <v>89</v>
      </c>
      <c r="C18" s="99">
        <v>40319</v>
      </c>
      <c r="D18" s="94" t="s">
        <v>83</v>
      </c>
      <c r="E18" s="100">
        <v>178</v>
      </c>
      <c r="F18" s="100">
        <v>17</v>
      </c>
      <c r="G18" s="100">
        <v>10</v>
      </c>
      <c r="H18" s="101">
        <v>1476</v>
      </c>
      <c r="I18" s="102">
        <v>202</v>
      </c>
      <c r="J18" s="101">
        <v>1415</v>
      </c>
      <c r="K18" s="102">
        <v>193</v>
      </c>
      <c r="L18" s="101">
        <v>2354</v>
      </c>
      <c r="M18" s="102">
        <v>296</v>
      </c>
      <c r="N18" s="87">
        <f>+L18+J18+H18</f>
        <v>5245</v>
      </c>
      <c r="O18" s="88">
        <f>+M18+K18+I18</f>
        <v>691</v>
      </c>
      <c r="P18" s="102">
        <f>+O18/F18</f>
        <v>40.64705882352941</v>
      </c>
      <c r="Q18" s="103">
        <f>+N18/O18</f>
        <v>7.590448625180898</v>
      </c>
      <c r="R18" s="101">
        <v>13677</v>
      </c>
      <c r="S18" s="104">
        <f aca="true" t="shared" si="2" ref="S18:S49">IF(R18&lt;&gt;0,-(R18-N18)/R18,"")</f>
        <v>-0.6165094684506837</v>
      </c>
      <c r="T18" s="101">
        <v>4919823</v>
      </c>
      <c r="U18" s="102">
        <v>543981</v>
      </c>
      <c r="V18" s="119">
        <f>+T18/U18</f>
        <v>9.04410815818935</v>
      </c>
      <c r="W18" s="107"/>
    </row>
    <row r="19" spans="1:23" s="5" customFormat="1" ht="10.5" customHeight="1">
      <c r="A19" s="68">
        <v>15</v>
      </c>
      <c r="B19" s="106" t="s">
        <v>15</v>
      </c>
      <c r="C19" s="99">
        <v>40319</v>
      </c>
      <c r="D19" s="105" t="s">
        <v>20</v>
      </c>
      <c r="E19" s="100">
        <v>40</v>
      </c>
      <c r="F19" s="100">
        <v>20</v>
      </c>
      <c r="G19" s="100">
        <v>10</v>
      </c>
      <c r="H19" s="101">
        <v>1391</v>
      </c>
      <c r="I19" s="102">
        <v>212</v>
      </c>
      <c r="J19" s="101">
        <v>1711.5</v>
      </c>
      <c r="K19" s="102">
        <v>254</v>
      </c>
      <c r="L19" s="101">
        <v>2028.5</v>
      </c>
      <c r="M19" s="102">
        <v>300</v>
      </c>
      <c r="N19" s="87">
        <f aca="true" t="shared" si="3" ref="N19:O21">H19+J19+L19</f>
        <v>5131</v>
      </c>
      <c r="O19" s="88">
        <f t="shared" si="3"/>
        <v>766</v>
      </c>
      <c r="P19" s="102">
        <f>O19/F19</f>
        <v>38.3</v>
      </c>
      <c r="Q19" s="103">
        <f>+N19/O19</f>
        <v>6.698433420365535</v>
      </c>
      <c r="R19" s="101">
        <v>3495</v>
      </c>
      <c r="S19" s="104">
        <f t="shared" si="2"/>
        <v>0.46809728183118743</v>
      </c>
      <c r="T19" s="101">
        <v>701338.5</v>
      </c>
      <c r="U19" s="102">
        <v>73834</v>
      </c>
      <c r="V19" s="119">
        <f>T19/U19</f>
        <v>9.498855540807758</v>
      </c>
      <c r="W19" s="107"/>
    </row>
    <row r="20" spans="1:23" s="5" customFormat="1" ht="10.5" customHeight="1">
      <c r="A20" s="68">
        <v>16</v>
      </c>
      <c r="B20" s="106" t="s">
        <v>90</v>
      </c>
      <c r="C20" s="99">
        <v>40165</v>
      </c>
      <c r="D20" s="105" t="s">
        <v>20</v>
      </c>
      <c r="E20" s="100">
        <v>125</v>
      </c>
      <c r="F20" s="100">
        <v>5</v>
      </c>
      <c r="G20" s="100">
        <v>31</v>
      </c>
      <c r="H20" s="101">
        <v>1050.5</v>
      </c>
      <c r="I20" s="102">
        <v>176</v>
      </c>
      <c r="J20" s="101">
        <v>1305</v>
      </c>
      <c r="K20" s="102">
        <v>199</v>
      </c>
      <c r="L20" s="101">
        <v>1785</v>
      </c>
      <c r="M20" s="102">
        <v>256</v>
      </c>
      <c r="N20" s="87">
        <f t="shared" si="3"/>
        <v>4140.5</v>
      </c>
      <c r="O20" s="88">
        <f t="shared" si="3"/>
        <v>631</v>
      </c>
      <c r="P20" s="102">
        <f>O20/F20</f>
        <v>126.2</v>
      </c>
      <c r="Q20" s="103">
        <f>+N20/O20</f>
        <v>6.561806656101426</v>
      </c>
      <c r="R20" s="101"/>
      <c r="S20" s="104">
        <f t="shared" si="2"/>
      </c>
      <c r="T20" s="101">
        <v>26339684.5</v>
      </c>
      <c r="U20" s="102">
        <v>2456126</v>
      </c>
      <c r="V20" s="119">
        <f>T20/U20</f>
        <v>10.724077062821696</v>
      </c>
      <c r="W20" s="107"/>
    </row>
    <row r="21" spans="1:23" s="5" customFormat="1" ht="10.5" customHeight="1">
      <c r="A21" s="68">
        <v>17</v>
      </c>
      <c r="B21" s="106" t="s">
        <v>91</v>
      </c>
      <c r="C21" s="99">
        <v>40235</v>
      </c>
      <c r="D21" s="105" t="s">
        <v>20</v>
      </c>
      <c r="E21" s="100">
        <v>227</v>
      </c>
      <c r="F21" s="100">
        <v>46</v>
      </c>
      <c r="G21" s="100">
        <v>20</v>
      </c>
      <c r="H21" s="101">
        <v>683.5</v>
      </c>
      <c r="I21" s="102">
        <v>125</v>
      </c>
      <c r="J21" s="101">
        <v>1129</v>
      </c>
      <c r="K21" s="102">
        <v>193</v>
      </c>
      <c r="L21" s="101">
        <v>1982</v>
      </c>
      <c r="M21" s="102">
        <v>330</v>
      </c>
      <c r="N21" s="87">
        <f t="shared" si="3"/>
        <v>3794.5</v>
      </c>
      <c r="O21" s="88">
        <f t="shared" si="3"/>
        <v>648</v>
      </c>
      <c r="P21" s="102">
        <f>O21/F21</f>
        <v>14.08695652173913</v>
      </c>
      <c r="Q21" s="103">
        <f>+N21/O21</f>
        <v>5.85570987654321</v>
      </c>
      <c r="R21" s="101"/>
      <c r="S21" s="104">
        <f t="shared" si="2"/>
      </c>
      <c r="T21" s="101">
        <v>8226758.5</v>
      </c>
      <c r="U21" s="102">
        <v>1021012</v>
      </c>
      <c r="V21" s="119">
        <f>T21/U21</f>
        <v>8.057455250281093</v>
      </c>
      <c r="W21" s="107">
        <v>1</v>
      </c>
    </row>
    <row r="22" spans="1:23" s="5" customFormat="1" ht="10.5" customHeight="1">
      <c r="A22" s="68">
        <v>18</v>
      </c>
      <c r="B22" s="106" t="s">
        <v>33</v>
      </c>
      <c r="C22" s="99">
        <v>40354</v>
      </c>
      <c r="D22" s="94" t="s">
        <v>23</v>
      </c>
      <c r="E22" s="100">
        <v>19</v>
      </c>
      <c r="F22" s="100">
        <v>19</v>
      </c>
      <c r="G22" s="100">
        <v>5</v>
      </c>
      <c r="H22" s="101">
        <v>598</v>
      </c>
      <c r="I22" s="102">
        <v>81</v>
      </c>
      <c r="J22" s="101">
        <v>1613</v>
      </c>
      <c r="K22" s="102">
        <v>198</v>
      </c>
      <c r="L22" s="101">
        <v>1296</v>
      </c>
      <c r="M22" s="102">
        <v>171</v>
      </c>
      <c r="N22" s="87">
        <f>+H22+J22+L22</f>
        <v>3507</v>
      </c>
      <c r="O22" s="88">
        <f>+I22+K22+M22</f>
        <v>450</v>
      </c>
      <c r="P22" s="102">
        <f>IF(N22&lt;&gt;0,O22/F22,"")</f>
        <v>23.68421052631579</v>
      </c>
      <c r="Q22" s="103">
        <f>IF(N22&lt;&gt;0,N22/O22,"")</f>
        <v>7.793333333333333</v>
      </c>
      <c r="R22" s="101">
        <v>4138</v>
      </c>
      <c r="S22" s="104">
        <f t="shared" si="2"/>
        <v>-0.152489125181247</v>
      </c>
      <c r="T22" s="101">
        <v>169617</v>
      </c>
      <c r="U22" s="102">
        <v>14426</v>
      </c>
      <c r="V22" s="119">
        <f>+T22/U22</f>
        <v>11.757729100235686</v>
      </c>
      <c r="W22" s="107"/>
    </row>
    <row r="23" spans="1:23" s="5" customFormat="1" ht="10.5" customHeight="1">
      <c r="A23" s="68">
        <v>19</v>
      </c>
      <c r="B23" s="106" t="s">
        <v>75</v>
      </c>
      <c r="C23" s="99">
        <v>40347</v>
      </c>
      <c r="D23" s="94" t="s">
        <v>92</v>
      </c>
      <c r="E23" s="100">
        <v>45</v>
      </c>
      <c r="F23" s="100">
        <v>19</v>
      </c>
      <c r="G23" s="100">
        <v>6</v>
      </c>
      <c r="H23" s="101">
        <v>872</v>
      </c>
      <c r="I23" s="102">
        <v>139</v>
      </c>
      <c r="J23" s="101">
        <v>1079.5</v>
      </c>
      <c r="K23" s="102">
        <v>140</v>
      </c>
      <c r="L23" s="101">
        <v>1509</v>
      </c>
      <c r="M23" s="102">
        <v>207</v>
      </c>
      <c r="N23" s="87">
        <f>SUM(H23+J23+L23)</f>
        <v>3460.5</v>
      </c>
      <c r="O23" s="88">
        <f>SUM(I23+K23+M23)</f>
        <v>486</v>
      </c>
      <c r="P23" s="102">
        <f>IF(N23&lt;&gt;0,O23/F23,"")</f>
        <v>25.57894736842105</v>
      </c>
      <c r="Q23" s="103">
        <f>IF(N23&lt;&gt;0,N23/O23,"")</f>
        <v>7.12037037037037</v>
      </c>
      <c r="R23" s="101">
        <v>6613.5</v>
      </c>
      <c r="S23" s="104">
        <f t="shared" si="2"/>
        <v>-0.47675209798140167</v>
      </c>
      <c r="T23" s="101">
        <v>339099</v>
      </c>
      <c r="U23" s="102">
        <v>35586</v>
      </c>
      <c r="V23" s="119">
        <f aca="true" t="shared" si="4" ref="V23:V28">T23/U23</f>
        <v>9.52900016860563</v>
      </c>
      <c r="W23" s="107"/>
    </row>
    <row r="24" spans="1:23" s="5" customFormat="1" ht="10.5" customHeight="1">
      <c r="A24" s="68">
        <v>20</v>
      </c>
      <c r="B24" s="106" t="s">
        <v>65</v>
      </c>
      <c r="C24" s="99">
        <v>40102</v>
      </c>
      <c r="D24" s="94" t="s">
        <v>22</v>
      </c>
      <c r="E24" s="100">
        <v>319</v>
      </c>
      <c r="F24" s="100">
        <v>17</v>
      </c>
      <c r="G24" s="100">
        <v>30</v>
      </c>
      <c r="H24" s="101">
        <v>1170</v>
      </c>
      <c r="I24" s="102">
        <v>224</v>
      </c>
      <c r="J24" s="101">
        <v>1105</v>
      </c>
      <c r="K24" s="102">
        <v>208</v>
      </c>
      <c r="L24" s="101">
        <v>1089</v>
      </c>
      <c r="M24" s="102">
        <v>205</v>
      </c>
      <c r="N24" s="87">
        <f aca="true" t="shared" si="5" ref="N24:O26">H24+J24+L24</f>
        <v>3364</v>
      </c>
      <c r="O24" s="88">
        <f t="shared" si="5"/>
        <v>637</v>
      </c>
      <c r="P24" s="102">
        <f>IF(N24&lt;&gt;0,O24/F24,"")</f>
        <v>37.470588235294116</v>
      </c>
      <c r="Q24" s="103">
        <f>IF(N24&lt;&gt;0,N24/O24,"")</f>
        <v>5.2810047095761385</v>
      </c>
      <c r="R24" s="101">
        <v>11667</v>
      </c>
      <c r="S24" s="104">
        <f t="shared" si="2"/>
        <v>-0.7116653809891146</v>
      </c>
      <c r="T24" s="101">
        <v>19801143.25</v>
      </c>
      <c r="U24" s="102">
        <v>2433788</v>
      </c>
      <c r="V24" s="119">
        <f t="shared" si="4"/>
        <v>8.135935936079889</v>
      </c>
      <c r="W24" s="107">
        <v>1</v>
      </c>
    </row>
    <row r="25" spans="1:23" s="5" customFormat="1" ht="10.5" customHeight="1">
      <c r="A25" s="67">
        <v>21</v>
      </c>
      <c r="B25" s="89" t="s">
        <v>58</v>
      </c>
      <c r="C25" s="99">
        <v>40361</v>
      </c>
      <c r="D25" s="105" t="s">
        <v>20</v>
      </c>
      <c r="E25" s="100">
        <v>6</v>
      </c>
      <c r="F25" s="100">
        <v>6</v>
      </c>
      <c r="G25" s="100">
        <v>4</v>
      </c>
      <c r="H25" s="101">
        <v>565</v>
      </c>
      <c r="I25" s="102">
        <v>71</v>
      </c>
      <c r="J25" s="101">
        <v>864</v>
      </c>
      <c r="K25" s="102">
        <v>102</v>
      </c>
      <c r="L25" s="101">
        <v>1565</v>
      </c>
      <c r="M25" s="102">
        <v>181</v>
      </c>
      <c r="N25" s="87">
        <f t="shared" si="5"/>
        <v>2994</v>
      </c>
      <c r="O25" s="88">
        <f t="shared" si="5"/>
        <v>354</v>
      </c>
      <c r="P25" s="102">
        <f>O25/F25</f>
        <v>59</v>
      </c>
      <c r="Q25" s="103">
        <f>+N25/O25</f>
        <v>8.457627118644067</v>
      </c>
      <c r="R25" s="101">
        <v>1961.5</v>
      </c>
      <c r="S25" s="104">
        <f t="shared" si="2"/>
        <v>0.5263828702523579</v>
      </c>
      <c r="T25" s="101">
        <v>21915.5</v>
      </c>
      <c r="U25" s="102">
        <v>2888</v>
      </c>
      <c r="V25" s="119">
        <f t="shared" si="4"/>
        <v>7.588469529085873</v>
      </c>
      <c r="W25" s="107"/>
    </row>
    <row r="26" spans="1:23" s="5" customFormat="1" ht="10.5" customHeight="1">
      <c r="A26" s="67">
        <v>22</v>
      </c>
      <c r="B26" s="106" t="s">
        <v>93</v>
      </c>
      <c r="C26" s="99">
        <v>40284</v>
      </c>
      <c r="D26" s="105" t="s">
        <v>20</v>
      </c>
      <c r="E26" s="100">
        <v>14</v>
      </c>
      <c r="F26" s="100">
        <v>1</v>
      </c>
      <c r="G26" s="100">
        <v>12</v>
      </c>
      <c r="H26" s="101">
        <v>0</v>
      </c>
      <c r="I26" s="102">
        <v>0</v>
      </c>
      <c r="J26" s="101">
        <v>0</v>
      </c>
      <c r="K26" s="102">
        <v>0</v>
      </c>
      <c r="L26" s="101">
        <v>2970</v>
      </c>
      <c r="M26" s="102">
        <v>743</v>
      </c>
      <c r="N26" s="87">
        <f t="shared" si="5"/>
        <v>2970</v>
      </c>
      <c r="O26" s="88">
        <f t="shared" si="5"/>
        <v>743</v>
      </c>
      <c r="P26" s="102">
        <f>O26/F26</f>
        <v>743</v>
      </c>
      <c r="Q26" s="103">
        <f>+N26/O26</f>
        <v>3.9973082099596233</v>
      </c>
      <c r="R26" s="101"/>
      <c r="S26" s="104">
        <f t="shared" si="2"/>
      </c>
      <c r="T26" s="101">
        <v>114215</v>
      </c>
      <c r="U26" s="102">
        <v>13384</v>
      </c>
      <c r="V26" s="119">
        <f t="shared" si="4"/>
        <v>8.53369695158398</v>
      </c>
      <c r="W26" s="107">
        <v>1</v>
      </c>
    </row>
    <row r="27" spans="1:23" s="5" customFormat="1" ht="10.5" customHeight="1">
      <c r="A27" s="72">
        <v>23</v>
      </c>
      <c r="B27" s="106" t="s">
        <v>32</v>
      </c>
      <c r="C27" s="99">
        <v>40340</v>
      </c>
      <c r="D27" s="94" t="s">
        <v>19</v>
      </c>
      <c r="E27" s="100">
        <v>72</v>
      </c>
      <c r="F27" s="100">
        <v>8</v>
      </c>
      <c r="G27" s="100">
        <v>7</v>
      </c>
      <c r="H27" s="101">
        <v>300</v>
      </c>
      <c r="I27" s="102">
        <v>28</v>
      </c>
      <c r="J27" s="101">
        <v>443</v>
      </c>
      <c r="K27" s="102">
        <v>46</v>
      </c>
      <c r="L27" s="101">
        <v>2181</v>
      </c>
      <c r="M27" s="102">
        <v>208</v>
      </c>
      <c r="N27" s="87">
        <f>+H27+J27+L27</f>
        <v>2924</v>
      </c>
      <c r="O27" s="88">
        <f>+I27+K27+M27</f>
        <v>282</v>
      </c>
      <c r="P27" s="102">
        <f>IF(N27&lt;&gt;0,O27/F27,"")</f>
        <v>35.25</v>
      </c>
      <c r="Q27" s="103">
        <f>IF(N27&lt;&gt;0,N27/O27,"")</f>
        <v>10.368794326241135</v>
      </c>
      <c r="R27" s="101">
        <v>8558</v>
      </c>
      <c r="S27" s="104">
        <f t="shared" si="2"/>
        <v>-0.6583313858378126</v>
      </c>
      <c r="T27" s="101">
        <v>1157120</v>
      </c>
      <c r="U27" s="102">
        <v>101179</v>
      </c>
      <c r="V27" s="119">
        <f t="shared" si="4"/>
        <v>11.436365253659357</v>
      </c>
      <c r="W27" s="108"/>
    </row>
    <row r="28" spans="1:23" s="5" customFormat="1" ht="10.5" customHeight="1">
      <c r="A28" s="68">
        <v>24</v>
      </c>
      <c r="B28" s="106" t="s">
        <v>9</v>
      </c>
      <c r="C28" s="99">
        <v>40298</v>
      </c>
      <c r="D28" s="105" t="s">
        <v>20</v>
      </c>
      <c r="E28" s="100">
        <v>50</v>
      </c>
      <c r="F28" s="100">
        <v>8</v>
      </c>
      <c r="G28" s="100">
        <v>13</v>
      </c>
      <c r="H28" s="101">
        <v>896</v>
      </c>
      <c r="I28" s="102">
        <v>206</v>
      </c>
      <c r="J28" s="101">
        <v>977</v>
      </c>
      <c r="K28" s="102">
        <v>202</v>
      </c>
      <c r="L28" s="101">
        <v>944</v>
      </c>
      <c r="M28" s="102">
        <v>203</v>
      </c>
      <c r="N28" s="87">
        <f>H28+J28+L28</f>
        <v>2817</v>
      </c>
      <c r="O28" s="88">
        <f>I28+K28+M28</f>
        <v>611</v>
      </c>
      <c r="P28" s="102">
        <f>O28/F28</f>
        <v>76.375</v>
      </c>
      <c r="Q28" s="103">
        <f>+N28/O28</f>
        <v>4.610474631751227</v>
      </c>
      <c r="R28" s="101">
        <v>864</v>
      </c>
      <c r="S28" s="104">
        <f t="shared" si="2"/>
        <v>2.2604166666666665</v>
      </c>
      <c r="T28" s="101">
        <v>1092060.5</v>
      </c>
      <c r="U28" s="102">
        <v>131242</v>
      </c>
      <c r="V28" s="119">
        <f t="shared" si="4"/>
        <v>8.320968135200621</v>
      </c>
      <c r="W28" s="107"/>
    </row>
    <row r="29" spans="1:23" s="5" customFormat="1" ht="10.5" customHeight="1">
      <c r="A29" s="68">
        <v>25</v>
      </c>
      <c r="B29" s="106" t="s">
        <v>12</v>
      </c>
      <c r="C29" s="99">
        <v>40312</v>
      </c>
      <c r="D29" s="94" t="s">
        <v>83</v>
      </c>
      <c r="E29" s="100">
        <v>168</v>
      </c>
      <c r="F29" s="100">
        <v>5</v>
      </c>
      <c r="G29" s="100">
        <v>11</v>
      </c>
      <c r="H29" s="101">
        <v>354</v>
      </c>
      <c r="I29" s="102">
        <v>28</v>
      </c>
      <c r="J29" s="101">
        <v>1069</v>
      </c>
      <c r="K29" s="102">
        <v>116</v>
      </c>
      <c r="L29" s="101">
        <v>1305</v>
      </c>
      <c r="M29" s="102">
        <v>146</v>
      </c>
      <c r="N29" s="87">
        <f>+L29+J29+H29</f>
        <v>2728</v>
      </c>
      <c r="O29" s="88">
        <f>+M29+K29+I29</f>
        <v>290</v>
      </c>
      <c r="P29" s="102">
        <f>+O29/F29</f>
        <v>58</v>
      </c>
      <c r="Q29" s="103">
        <f>+N29/O29</f>
        <v>9.406896551724138</v>
      </c>
      <c r="R29" s="101">
        <v>1995</v>
      </c>
      <c r="S29" s="104">
        <f t="shared" si="2"/>
        <v>0.3674185463659148</v>
      </c>
      <c r="T29" s="101">
        <v>4571079</v>
      </c>
      <c r="U29" s="102">
        <v>489569</v>
      </c>
      <c r="V29" s="119">
        <f>+T29/U29</f>
        <v>9.336945353974619</v>
      </c>
      <c r="W29" s="107"/>
    </row>
    <row r="30" spans="1:23" s="5" customFormat="1" ht="10.5" customHeight="1">
      <c r="A30" s="68">
        <v>26</v>
      </c>
      <c r="B30" s="106" t="s">
        <v>57</v>
      </c>
      <c r="C30" s="99">
        <v>40361</v>
      </c>
      <c r="D30" s="94" t="s">
        <v>88</v>
      </c>
      <c r="E30" s="100">
        <v>10</v>
      </c>
      <c r="F30" s="100">
        <v>10</v>
      </c>
      <c r="G30" s="100">
        <v>4</v>
      </c>
      <c r="H30" s="101">
        <v>543</v>
      </c>
      <c r="I30" s="102">
        <v>91</v>
      </c>
      <c r="J30" s="101">
        <v>910</v>
      </c>
      <c r="K30" s="102">
        <v>147</v>
      </c>
      <c r="L30" s="101">
        <v>1269</v>
      </c>
      <c r="M30" s="102">
        <v>207</v>
      </c>
      <c r="N30" s="87">
        <v>2722</v>
      </c>
      <c r="O30" s="88">
        <v>445</v>
      </c>
      <c r="P30" s="102">
        <f>IF(N30&lt;&gt;0,O30/F30,"")</f>
        <v>44.5</v>
      </c>
      <c r="Q30" s="103">
        <f>IF(N30&lt;&gt;0,N30/O30,"")</f>
        <v>6.116853932584269</v>
      </c>
      <c r="R30" s="101"/>
      <c r="S30" s="104">
        <f t="shared" si="2"/>
      </c>
      <c r="T30" s="101">
        <v>36061</v>
      </c>
      <c r="U30" s="102">
        <v>4074</v>
      </c>
      <c r="V30" s="119">
        <f>T30/U30</f>
        <v>8.851497299950909</v>
      </c>
      <c r="W30" s="107"/>
    </row>
    <row r="31" spans="1:23" s="5" customFormat="1" ht="10.5" customHeight="1">
      <c r="A31" s="68">
        <v>27</v>
      </c>
      <c r="B31" s="106" t="s">
        <v>31</v>
      </c>
      <c r="C31" s="99">
        <v>40354</v>
      </c>
      <c r="D31" s="94" t="s">
        <v>83</v>
      </c>
      <c r="E31" s="100">
        <v>100</v>
      </c>
      <c r="F31" s="100">
        <v>14</v>
      </c>
      <c r="G31" s="100">
        <v>5</v>
      </c>
      <c r="H31" s="101">
        <v>642</v>
      </c>
      <c r="I31" s="102">
        <v>101</v>
      </c>
      <c r="J31" s="101">
        <v>791</v>
      </c>
      <c r="K31" s="102">
        <v>121</v>
      </c>
      <c r="L31" s="101">
        <v>1168</v>
      </c>
      <c r="M31" s="102">
        <v>177</v>
      </c>
      <c r="N31" s="87">
        <f>+L31+J31+H31</f>
        <v>2601</v>
      </c>
      <c r="O31" s="88">
        <f>+M31+K31+I31</f>
        <v>399</v>
      </c>
      <c r="P31" s="102">
        <f>+O31/F31</f>
        <v>28.5</v>
      </c>
      <c r="Q31" s="103">
        <f>+N31/O31</f>
        <v>6.518796992481203</v>
      </c>
      <c r="R31" s="101">
        <v>3468</v>
      </c>
      <c r="S31" s="104">
        <f t="shared" si="2"/>
        <v>-0.25</v>
      </c>
      <c r="T31" s="101">
        <v>588735</v>
      </c>
      <c r="U31" s="102">
        <v>60557</v>
      </c>
      <c r="V31" s="119">
        <f>+T31/U31</f>
        <v>9.721997456941395</v>
      </c>
      <c r="W31" s="107"/>
    </row>
    <row r="32" spans="1:23" s="5" customFormat="1" ht="10.5" customHeight="1">
      <c r="A32" s="68">
        <v>28</v>
      </c>
      <c r="B32" s="106" t="s">
        <v>27</v>
      </c>
      <c r="C32" s="99">
        <v>40340</v>
      </c>
      <c r="D32" s="94" t="s">
        <v>83</v>
      </c>
      <c r="E32" s="100">
        <v>71</v>
      </c>
      <c r="F32" s="100">
        <v>7</v>
      </c>
      <c r="G32" s="100">
        <v>7</v>
      </c>
      <c r="H32" s="101">
        <v>652</v>
      </c>
      <c r="I32" s="102">
        <v>108</v>
      </c>
      <c r="J32" s="101">
        <v>681</v>
      </c>
      <c r="K32" s="102">
        <v>108</v>
      </c>
      <c r="L32" s="101">
        <v>783</v>
      </c>
      <c r="M32" s="102">
        <v>125</v>
      </c>
      <c r="N32" s="87">
        <f>+L32+J32+H32</f>
        <v>2116</v>
      </c>
      <c r="O32" s="88">
        <f>+M32+K32+I32</f>
        <v>341</v>
      </c>
      <c r="P32" s="102">
        <f>+O32/F32</f>
        <v>48.714285714285715</v>
      </c>
      <c r="Q32" s="103">
        <f>+N32/O32</f>
        <v>6.205278592375366</v>
      </c>
      <c r="R32" s="101">
        <v>335</v>
      </c>
      <c r="S32" s="104">
        <f t="shared" si="2"/>
        <v>5.316417910447761</v>
      </c>
      <c r="T32" s="101">
        <v>327693</v>
      </c>
      <c r="U32" s="102">
        <v>34154</v>
      </c>
      <c r="V32" s="119">
        <f>+T32/U32</f>
        <v>9.594571646073666</v>
      </c>
      <c r="W32" s="107"/>
    </row>
    <row r="33" spans="1:23" s="5" customFormat="1" ht="10.5" customHeight="1">
      <c r="A33" s="68">
        <v>29</v>
      </c>
      <c r="B33" s="106" t="s">
        <v>76</v>
      </c>
      <c r="C33" s="99">
        <v>40340</v>
      </c>
      <c r="D33" s="94" t="s">
        <v>92</v>
      </c>
      <c r="E33" s="100">
        <v>52</v>
      </c>
      <c r="F33" s="100">
        <v>9</v>
      </c>
      <c r="G33" s="100">
        <v>7</v>
      </c>
      <c r="H33" s="101">
        <v>405</v>
      </c>
      <c r="I33" s="102">
        <v>58</v>
      </c>
      <c r="J33" s="101">
        <v>709</v>
      </c>
      <c r="K33" s="102">
        <v>83</v>
      </c>
      <c r="L33" s="101">
        <v>814</v>
      </c>
      <c r="M33" s="102">
        <v>107</v>
      </c>
      <c r="N33" s="87">
        <f>H33+J33+L33</f>
        <v>1928</v>
      </c>
      <c r="O33" s="88">
        <f>I33+K33+M33</f>
        <v>248</v>
      </c>
      <c r="P33" s="102">
        <f>IF(N33&lt;&gt;0,O33/F33,"")</f>
        <v>27.555555555555557</v>
      </c>
      <c r="Q33" s="103">
        <f>IF(N33&lt;&gt;0,N33/O33,"")</f>
        <v>7.774193548387097</v>
      </c>
      <c r="R33" s="101">
        <v>1541</v>
      </c>
      <c r="S33" s="104">
        <f t="shared" si="2"/>
        <v>0.2511356262167424</v>
      </c>
      <c r="T33" s="101">
        <v>317699.5</v>
      </c>
      <c r="U33" s="102">
        <v>34329</v>
      </c>
      <c r="V33" s="119">
        <f>T33/U33</f>
        <v>9.254551545340673</v>
      </c>
      <c r="W33" s="107"/>
    </row>
    <row r="34" spans="1:23" s="5" customFormat="1" ht="10.5" customHeight="1">
      <c r="A34" s="68">
        <v>30</v>
      </c>
      <c r="B34" s="106" t="s">
        <v>94</v>
      </c>
      <c r="C34" s="99">
        <v>40116</v>
      </c>
      <c r="D34" s="94" t="s">
        <v>92</v>
      </c>
      <c r="E34" s="100">
        <v>252</v>
      </c>
      <c r="F34" s="100">
        <v>1</v>
      </c>
      <c r="G34" s="100">
        <v>13</v>
      </c>
      <c r="H34" s="101">
        <v>547</v>
      </c>
      <c r="I34" s="102">
        <v>109</v>
      </c>
      <c r="J34" s="101">
        <v>625</v>
      </c>
      <c r="K34" s="102">
        <v>125</v>
      </c>
      <c r="L34" s="101">
        <v>750</v>
      </c>
      <c r="M34" s="102">
        <v>150</v>
      </c>
      <c r="N34" s="87">
        <f>H34+J34+L34</f>
        <v>1922</v>
      </c>
      <c r="O34" s="88">
        <f>SUM(I34+K34+M34)</f>
        <v>384</v>
      </c>
      <c r="P34" s="102">
        <f>IF(N34&lt;&gt;0,O34/F34,"")</f>
        <v>384</v>
      </c>
      <c r="Q34" s="103">
        <f>IF(N34&lt;&gt;0,N34/O34,"")</f>
        <v>5.005208333333333</v>
      </c>
      <c r="R34" s="101">
        <v>936</v>
      </c>
      <c r="S34" s="104">
        <f t="shared" si="2"/>
        <v>1.0534188034188035</v>
      </c>
      <c r="T34" s="101">
        <v>3653048.75</v>
      </c>
      <c r="U34" s="102">
        <v>457653</v>
      </c>
      <c r="V34" s="119">
        <f>T34/U34</f>
        <v>7.982136575090735</v>
      </c>
      <c r="W34" s="107">
        <v>1</v>
      </c>
    </row>
    <row r="35" spans="1:23" s="5" customFormat="1" ht="10.5" customHeight="1">
      <c r="A35" s="68">
        <v>31</v>
      </c>
      <c r="B35" s="106" t="s">
        <v>29</v>
      </c>
      <c r="C35" s="99">
        <v>40347</v>
      </c>
      <c r="D35" s="94" t="s">
        <v>22</v>
      </c>
      <c r="E35" s="100">
        <v>10</v>
      </c>
      <c r="F35" s="100">
        <v>9</v>
      </c>
      <c r="G35" s="100">
        <v>6</v>
      </c>
      <c r="H35" s="101">
        <v>413</v>
      </c>
      <c r="I35" s="102">
        <v>64</v>
      </c>
      <c r="J35" s="101">
        <v>537</v>
      </c>
      <c r="K35" s="102">
        <v>76</v>
      </c>
      <c r="L35" s="101">
        <v>843</v>
      </c>
      <c r="M35" s="102">
        <v>116</v>
      </c>
      <c r="N35" s="87">
        <f>H35+J35+L35</f>
        <v>1793</v>
      </c>
      <c r="O35" s="88">
        <f>I35+K35+M35</f>
        <v>256</v>
      </c>
      <c r="P35" s="102">
        <f>IF(N35&lt;&gt;0,O35/F35,"")</f>
        <v>28.444444444444443</v>
      </c>
      <c r="Q35" s="103">
        <f>IF(N35&lt;&gt;0,N35/O35,"")</f>
        <v>7.00390625</v>
      </c>
      <c r="R35" s="101">
        <v>1310</v>
      </c>
      <c r="S35" s="104">
        <f t="shared" si="2"/>
        <v>0.36870229007633587</v>
      </c>
      <c r="T35" s="101">
        <v>27942.5</v>
      </c>
      <c r="U35" s="102">
        <v>3775</v>
      </c>
      <c r="V35" s="119">
        <f>T35/U35</f>
        <v>7.401986754966887</v>
      </c>
      <c r="W35" s="107">
        <v>1</v>
      </c>
    </row>
    <row r="36" spans="1:23" s="5" customFormat="1" ht="10.5" customHeight="1">
      <c r="A36" s="68">
        <v>32</v>
      </c>
      <c r="B36" s="106" t="s">
        <v>81</v>
      </c>
      <c r="C36" s="99">
        <v>40235</v>
      </c>
      <c r="D36" s="94" t="s">
        <v>83</v>
      </c>
      <c r="E36" s="100">
        <v>256</v>
      </c>
      <c r="F36" s="100">
        <v>7</v>
      </c>
      <c r="G36" s="100">
        <v>22</v>
      </c>
      <c r="H36" s="101">
        <v>338</v>
      </c>
      <c r="I36" s="102">
        <v>65</v>
      </c>
      <c r="J36" s="101">
        <v>585</v>
      </c>
      <c r="K36" s="102">
        <v>107</v>
      </c>
      <c r="L36" s="101">
        <v>785</v>
      </c>
      <c r="M36" s="102">
        <v>139</v>
      </c>
      <c r="N36" s="87">
        <f>+L36+J36+H36</f>
        <v>1708</v>
      </c>
      <c r="O36" s="88">
        <f>+M36+K36+I36</f>
        <v>311</v>
      </c>
      <c r="P36" s="102">
        <f>+O36/F36</f>
        <v>44.42857142857143</v>
      </c>
      <c r="Q36" s="103">
        <f>+N36/O36</f>
        <v>5.491961414790997</v>
      </c>
      <c r="R36" s="101">
        <v>3926</v>
      </c>
      <c r="S36" s="104">
        <f t="shared" si="2"/>
        <v>-0.564951604686704</v>
      </c>
      <c r="T36" s="101">
        <v>21650541</v>
      </c>
      <c r="U36" s="102">
        <v>2441535</v>
      </c>
      <c r="V36" s="119">
        <f>+T36/U36</f>
        <v>8.867593952165338</v>
      </c>
      <c r="W36" s="107">
        <v>1</v>
      </c>
    </row>
    <row r="37" spans="1:23" s="5" customFormat="1" ht="10.5" customHeight="1">
      <c r="A37" s="68">
        <v>33</v>
      </c>
      <c r="B37" s="106" t="s">
        <v>21</v>
      </c>
      <c r="C37" s="99">
        <v>40326</v>
      </c>
      <c r="D37" s="94" t="s">
        <v>22</v>
      </c>
      <c r="E37" s="100">
        <v>45</v>
      </c>
      <c r="F37" s="100">
        <v>11</v>
      </c>
      <c r="G37" s="100">
        <v>9</v>
      </c>
      <c r="H37" s="101">
        <v>551</v>
      </c>
      <c r="I37" s="102">
        <v>79</v>
      </c>
      <c r="J37" s="101">
        <v>531</v>
      </c>
      <c r="K37" s="102">
        <v>84</v>
      </c>
      <c r="L37" s="101">
        <v>612</v>
      </c>
      <c r="M37" s="102">
        <v>86</v>
      </c>
      <c r="N37" s="87">
        <f aca="true" t="shared" si="6" ref="N37:O40">H37+J37+L37</f>
        <v>1694</v>
      </c>
      <c r="O37" s="88">
        <f t="shared" si="6"/>
        <v>249</v>
      </c>
      <c r="P37" s="102">
        <f>IF(N37&lt;&gt;0,O37/F37,"")</f>
        <v>22.636363636363637</v>
      </c>
      <c r="Q37" s="103">
        <f>IF(N37&lt;&gt;0,N37/O37,"")</f>
        <v>6.803212851405623</v>
      </c>
      <c r="R37" s="101">
        <v>2143</v>
      </c>
      <c r="S37" s="104">
        <f t="shared" si="2"/>
        <v>-0.20951936537564161</v>
      </c>
      <c r="T37" s="101">
        <v>242243.5</v>
      </c>
      <c r="U37" s="102">
        <v>29126</v>
      </c>
      <c r="V37" s="119">
        <f>T37/U37</f>
        <v>8.317087825310718</v>
      </c>
      <c r="W37" s="107"/>
    </row>
    <row r="38" spans="1:23" s="5" customFormat="1" ht="10.5" customHeight="1">
      <c r="A38" s="68">
        <v>34</v>
      </c>
      <c r="B38" s="89" t="s">
        <v>85</v>
      </c>
      <c r="C38" s="99">
        <v>40291</v>
      </c>
      <c r="D38" s="105" t="s">
        <v>20</v>
      </c>
      <c r="E38" s="100">
        <v>12</v>
      </c>
      <c r="F38" s="100">
        <v>4</v>
      </c>
      <c r="G38" s="100">
        <v>13</v>
      </c>
      <c r="H38" s="101">
        <v>806</v>
      </c>
      <c r="I38" s="102">
        <v>101</v>
      </c>
      <c r="J38" s="101">
        <v>391</v>
      </c>
      <c r="K38" s="102">
        <v>49</v>
      </c>
      <c r="L38" s="101">
        <v>422</v>
      </c>
      <c r="M38" s="102">
        <v>59</v>
      </c>
      <c r="N38" s="87">
        <f t="shared" si="6"/>
        <v>1619</v>
      </c>
      <c r="O38" s="88">
        <f t="shared" si="6"/>
        <v>209</v>
      </c>
      <c r="P38" s="102">
        <f>O38/F38</f>
        <v>52.25</v>
      </c>
      <c r="Q38" s="103">
        <f aca="true" t="shared" si="7" ref="Q38:Q43">+N38/O38</f>
        <v>7.746411483253588</v>
      </c>
      <c r="R38" s="101">
        <v>1686</v>
      </c>
      <c r="S38" s="104">
        <f t="shared" si="2"/>
        <v>-0.039739027283511266</v>
      </c>
      <c r="T38" s="101">
        <v>176521.5</v>
      </c>
      <c r="U38" s="102">
        <v>19211</v>
      </c>
      <c r="V38" s="119">
        <f>T38/U38</f>
        <v>9.188563843631252</v>
      </c>
      <c r="W38" s="107"/>
    </row>
    <row r="39" spans="1:23" s="5" customFormat="1" ht="10.5" customHeight="1">
      <c r="A39" s="68">
        <v>35</v>
      </c>
      <c r="B39" s="106" t="s">
        <v>11</v>
      </c>
      <c r="C39" s="99">
        <v>40305</v>
      </c>
      <c r="D39" s="105" t="s">
        <v>20</v>
      </c>
      <c r="E39" s="100">
        <v>22</v>
      </c>
      <c r="F39" s="100">
        <v>6</v>
      </c>
      <c r="G39" s="100">
        <v>12</v>
      </c>
      <c r="H39" s="101">
        <v>383</v>
      </c>
      <c r="I39" s="102">
        <v>62</v>
      </c>
      <c r="J39" s="101">
        <v>498</v>
      </c>
      <c r="K39" s="102">
        <v>77</v>
      </c>
      <c r="L39" s="101">
        <v>721</v>
      </c>
      <c r="M39" s="102">
        <v>109</v>
      </c>
      <c r="N39" s="87">
        <f t="shared" si="6"/>
        <v>1602</v>
      </c>
      <c r="O39" s="88">
        <f t="shared" si="6"/>
        <v>248</v>
      </c>
      <c r="P39" s="102">
        <f>O39/F39</f>
        <v>41.333333333333336</v>
      </c>
      <c r="Q39" s="103">
        <f t="shared" si="7"/>
        <v>6.459677419354839</v>
      </c>
      <c r="R39" s="101">
        <v>475</v>
      </c>
      <c r="S39" s="104">
        <f t="shared" si="2"/>
        <v>2.3726315789473684</v>
      </c>
      <c r="T39" s="101">
        <v>281405.5</v>
      </c>
      <c r="U39" s="102">
        <v>28584</v>
      </c>
      <c r="V39" s="119">
        <f>T39/U39</f>
        <v>9.844860761265043</v>
      </c>
      <c r="W39" s="107"/>
    </row>
    <row r="40" spans="1:23" s="5" customFormat="1" ht="10.5" customHeight="1">
      <c r="A40" s="68">
        <v>36</v>
      </c>
      <c r="B40" s="106" t="s">
        <v>95</v>
      </c>
      <c r="C40" s="99">
        <v>40193</v>
      </c>
      <c r="D40" s="105" t="s">
        <v>20</v>
      </c>
      <c r="E40" s="100">
        <v>17</v>
      </c>
      <c r="F40" s="100">
        <v>5</v>
      </c>
      <c r="G40" s="100">
        <v>14</v>
      </c>
      <c r="H40" s="101">
        <v>381</v>
      </c>
      <c r="I40" s="102">
        <v>43</v>
      </c>
      <c r="J40" s="101">
        <v>438.5</v>
      </c>
      <c r="K40" s="102">
        <v>46</v>
      </c>
      <c r="L40" s="101">
        <v>661.5</v>
      </c>
      <c r="M40" s="102">
        <v>71</v>
      </c>
      <c r="N40" s="87">
        <f t="shared" si="6"/>
        <v>1481</v>
      </c>
      <c r="O40" s="88">
        <f t="shared" si="6"/>
        <v>160</v>
      </c>
      <c r="P40" s="102">
        <f>O40/F40</f>
        <v>32</v>
      </c>
      <c r="Q40" s="103">
        <f t="shared" si="7"/>
        <v>9.25625</v>
      </c>
      <c r="R40" s="101"/>
      <c r="S40" s="104">
        <f t="shared" si="2"/>
      </c>
      <c r="T40" s="101">
        <v>143858.75</v>
      </c>
      <c r="U40" s="102">
        <v>13005</v>
      </c>
      <c r="V40" s="119">
        <f>T40/U40</f>
        <v>11.061803152633603</v>
      </c>
      <c r="W40" s="107"/>
    </row>
    <row r="41" spans="1:23" s="5" customFormat="1" ht="10.5" customHeight="1">
      <c r="A41" s="68">
        <v>37</v>
      </c>
      <c r="B41" s="106" t="s">
        <v>59</v>
      </c>
      <c r="C41" s="99">
        <v>40340</v>
      </c>
      <c r="D41" s="94" t="s">
        <v>83</v>
      </c>
      <c r="E41" s="100">
        <v>13</v>
      </c>
      <c r="F41" s="100">
        <v>8</v>
      </c>
      <c r="G41" s="100">
        <v>7</v>
      </c>
      <c r="H41" s="101">
        <v>480</v>
      </c>
      <c r="I41" s="102">
        <v>73</v>
      </c>
      <c r="J41" s="101">
        <v>377</v>
      </c>
      <c r="K41" s="102">
        <v>60</v>
      </c>
      <c r="L41" s="101">
        <v>475</v>
      </c>
      <c r="M41" s="102">
        <v>80</v>
      </c>
      <c r="N41" s="87">
        <f>+L41+J41+H41</f>
        <v>1332</v>
      </c>
      <c r="O41" s="88">
        <f>+M41+K41+I41</f>
        <v>213</v>
      </c>
      <c r="P41" s="102">
        <f>+O41/F41</f>
        <v>26.625</v>
      </c>
      <c r="Q41" s="103">
        <f t="shared" si="7"/>
        <v>6.253521126760563</v>
      </c>
      <c r="R41" s="101">
        <v>3018</v>
      </c>
      <c r="S41" s="104">
        <f t="shared" si="2"/>
        <v>-0.558648111332008</v>
      </c>
      <c r="T41" s="101">
        <v>189074</v>
      </c>
      <c r="U41" s="102">
        <v>17504</v>
      </c>
      <c r="V41" s="119">
        <f>+T41/U41</f>
        <v>10.801759597806216</v>
      </c>
      <c r="W41" s="107"/>
    </row>
    <row r="42" spans="1:23" s="5" customFormat="1" ht="10.5" customHeight="1">
      <c r="A42" s="68">
        <v>38</v>
      </c>
      <c r="B42" s="89" t="s">
        <v>96</v>
      </c>
      <c r="C42" s="99">
        <v>40361</v>
      </c>
      <c r="D42" s="105" t="s">
        <v>20</v>
      </c>
      <c r="E42" s="100">
        <v>3</v>
      </c>
      <c r="F42" s="100">
        <v>3</v>
      </c>
      <c r="G42" s="100">
        <v>4</v>
      </c>
      <c r="H42" s="101">
        <v>233</v>
      </c>
      <c r="I42" s="102">
        <v>35</v>
      </c>
      <c r="J42" s="101">
        <v>371</v>
      </c>
      <c r="K42" s="102">
        <v>53</v>
      </c>
      <c r="L42" s="101">
        <v>612</v>
      </c>
      <c r="M42" s="102">
        <v>82</v>
      </c>
      <c r="N42" s="87">
        <f>H42+J42+L42</f>
        <v>1216</v>
      </c>
      <c r="O42" s="88">
        <f>I42+K42+M42</f>
        <v>170</v>
      </c>
      <c r="P42" s="102">
        <f>O42/F42</f>
        <v>56.666666666666664</v>
      </c>
      <c r="Q42" s="103">
        <f t="shared" si="7"/>
        <v>7.152941176470589</v>
      </c>
      <c r="R42" s="101">
        <v>1443.5</v>
      </c>
      <c r="S42" s="104">
        <f t="shared" si="2"/>
        <v>-0.15760304814686527</v>
      </c>
      <c r="T42" s="101">
        <v>10632.5</v>
      </c>
      <c r="U42" s="102">
        <v>1087</v>
      </c>
      <c r="V42" s="119">
        <f>T42/U42</f>
        <v>9.781508739650414</v>
      </c>
      <c r="W42" s="107"/>
    </row>
    <row r="43" spans="1:23" s="5" customFormat="1" ht="10.5" customHeight="1">
      <c r="A43" s="68">
        <v>39</v>
      </c>
      <c r="B43" s="106" t="s">
        <v>10</v>
      </c>
      <c r="C43" s="99">
        <v>40305</v>
      </c>
      <c r="D43" s="94" t="s">
        <v>83</v>
      </c>
      <c r="E43" s="100">
        <v>126</v>
      </c>
      <c r="F43" s="100">
        <v>3</v>
      </c>
      <c r="G43" s="100">
        <v>12</v>
      </c>
      <c r="H43" s="101">
        <v>734</v>
      </c>
      <c r="I43" s="102">
        <v>87</v>
      </c>
      <c r="J43" s="101">
        <v>126</v>
      </c>
      <c r="K43" s="102">
        <v>18</v>
      </c>
      <c r="L43" s="101">
        <v>211</v>
      </c>
      <c r="M43" s="102">
        <v>30</v>
      </c>
      <c r="N43" s="87">
        <f>+L43+J43+H43</f>
        <v>1071</v>
      </c>
      <c r="O43" s="88">
        <f>+M43+K43+I43</f>
        <v>135</v>
      </c>
      <c r="P43" s="102">
        <f>+O43/F43</f>
        <v>45</v>
      </c>
      <c r="Q43" s="103">
        <f t="shared" si="7"/>
        <v>7.933333333333334</v>
      </c>
      <c r="R43" s="101">
        <v>1231</v>
      </c>
      <c r="S43" s="104">
        <f t="shared" si="2"/>
        <v>-0.12997562956945571</v>
      </c>
      <c r="T43" s="101">
        <v>2741551</v>
      </c>
      <c r="U43" s="102">
        <v>294387</v>
      </c>
      <c r="V43" s="119">
        <f>+T43/U43</f>
        <v>9.312744788322854</v>
      </c>
      <c r="W43" s="109"/>
    </row>
    <row r="44" spans="1:23" s="5" customFormat="1" ht="10.5" customHeight="1">
      <c r="A44" s="68">
        <v>40</v>
      </c>
      <c r="B44" s="106" t="s">
        <v>97</v>
      </c>
      <c r="C44" s="99">
        <v>40256</v>
      </c>
      <c r="D44" s="94" t="s">
        <v>23</v>
      </c>
      <c r="E44" s="100">
        <v>25</v>
      </c>
      <c r="F44" s="100">
        <v>4</v>
      </c>
      <c r="G44" s="100">
        <v>17</v>
      </c>
      <c r="H44" s="101">
        <v>411</v>
      </c>
      <c r="I44" s="102">
        <v>51</v>
      </c>
      <c r="J44" s="101">
        <v>280</v>
      </c>
      <c r="K44" s="102">
        <v>38</v>
      </c>
      <c r="L44" s="101">
        <v>312</v>
      </c>
      <c r="M44" s="102">
        <v>38</v>
      </c>
      <c r="N44" s="87">
        <f aca="true" t="shared" si="8" ref="N44:O47">+H44+J44+L44</f>
        <v>1003</v>
      </c>
      <c r="O44" s="88">
        <f t="shared" si="8"/>
        <v>127</v>
      </c>
      <c r="P44" s="102">
        <f>+O44/F44</f>
        <v>31.75</v>
      </c>
      <c r="Q44" s="103">
        <f>IF(N44&lt;&gt;0,N44/O44,"")</f>
        <v>7.897637795275591</v>
      </c>
      <c r="R44" s="101">
        <v>84</v>
      </c>
      <c r="S44" s="104">
        <f t="shared" si="2"/>
        <v>10.94047619047619</v>
      </c>
      <c r="T44" s="101">
        <v>317154</v>
      </c>
      <c r="U44" s="102">
        <v>33018</v>
      </c>
      <c r="V44" s="119">
        <f>+T44/U44</f>
        <v>9.605487915682355</v>
      </c>
      <c r="W44" s="107"/>
    </row>
    <row r="45" spans="1:23" s="5" customFormat="1" ht="10.5" customHeight="1">
      <c r="A45" s="67">
        <v>41</v>
      </c>
      <c r="B45" s="106" t="s">
        <v>18</v>
      </c>
      <c r="C45" s="99">
        <v>40319</v>
      </c>
      <c r="D45" s="94" t="s">
        <v>19</v>
      </c>
      <c r="E45" s="100">
        <v>83</v>
      </c>
      <c r="F45" s="100">
        <v>9</v>
      </c>
      <c r="G45" s="100">
        <v>10</v>
      </c>
      <c r="H45" s="101">
        <v>228</v>
      </c>
      <c r="I45" s="102">
        <v>41</v>
      </c>
      <c r="J45" s="101">
        <v>325</v>
      </c>
      <c r="K45" s="102">
        <v>57</v>
      </c>
      <c r="L45" s="101">
        <v>413</v>
      </c>
      <c r="M45" s="102">
        <v>70</v>
      </c>
      <c r="N45" s="87">
        <f t="shared" si="8"/>
        <v>966</v>
      </c>
      <c r="O45" s="88">
        <f t="shared" si="8"/>
        <v>168</v>
      </c>
      <c r="P45" s="102">
        <f>IF(N45&lt;&gt;0,O45/F45,"")</f>
        <v>18.666666666666668</v>
      </c>
      <c r="Q45" s="103">
        <f>IF(N45&lt;&gt;0,N45/O45,"")</f>
        <v>5.75</v>
      </c>
      <c r="R45" s="101">
        <v>2159</v>
      </c>
      <c r="S45" s="104">
        <f t="shared" si="2"/>
        <v>-0.5525706345530338</v>
      </c>
      <c r="T45" s="101">
        <v>1142618</v>
      </c>
      <c r="U45" s="102">
        <v>132123</v>
      </c>
      <c r="V45" s="119">
        <f>T45/U45</f>
        <v>8.648138477025196</v>
      </c>
      <c r="W45" s="108"/>
    </row>
    <row r="46" spans="1:23" s="5" customFormat="1" ht="10.5" customHeight="1">
      <c r="A46" s="67">
        <v>42</v>
      </c>
      <c r="B46" s="106" t="s">
        <v>63</v>
      </c>
      <c r="C46" s="99">
        <v>40137</v>
      </c>
      <c r="D46" s="94" t="s">
        <v>19</v>
      </c>
      <c r="E46" s="100">
        <v>20</v>
      </c>
      <c r="F46" s="100">
        <v>1</v>
      </c>
      <c r="G46" s="100">
        <v>34</v>
      </c>
      <c r="H46" s="101">
        <v>0</v>
      </c>
      <c r="I46" s="102">
        <v>0</v>
      </c>
      <c r="J46" s="101">
        <v>940</v>
      </c>
      <c r="K46" s="102">
        <v>94</v>
      </c>
      <c r="L46" s="101">
        <v>0</v>
      </c>
      <c r="M46" s="102">
        <v>0</v>
      </c>
      <c r="N46" s="87">
        <f t="shared" si="8"/>
        <v>940</v>
      </c>
      <c r="O46" s="88">
        <f t="shared" si="8"/>
        <v>94</v>
      </c>
      <c r="P46" s="102">
        <f>IF(N46&lt;&gt;0,O46/F46,"")</f>
        <v>94</v>
      </c>
      <c r="Q46" s="103">
        <f>IF(N46&lt;&gt;0,N46/O46,"")</f>
        <v>10</v>
      </c>
      <c r="R46" s="101">
        <v>400</v>
      </c>
      <c r="S46" s="104">
        <f t="shared" si="2"/>
        <v>1.35</v>
      </c>
      <c r="T46" s="101">
        <v>1047831</v>
      </c>
      <c r="U46" s="102">
        <v>88027</v>
      </c>
      <c r="V46" s="119">
        <f>T46/U46</f>
        <v>11.90351823872221</v>
      </c>
      <c r="W46" s="108"/>
    </row>
    <row r="47" spans="1:23" s="5" customFormat="1" ht="10.5" customHeight="1">
      <c r="A47" s="72">
        <v>43</v>
      </c>
      <c r="B47" s="106" t="s">
        <v>7</v>
      </c>
      <c r="C47" s="99">
        <v>40284</v>
      </c>
      <c r="D47" s="94" t="s">
        <v>23</v>
      </c>
      <c r="E47" s="100">
        <v>30</v>
      </c>
      <c r="F47" s="100">
        <v>4</v>
      </c>
      <c r="G47" s="100">
        <v>15</v>
      </c>
      <c r="H47" s="101">
        <v>207</v>
      </c>
      <c r="I47" s="102">
        <v>33</v>
      </c>
      <c r="J47" s="101">
        <v>223</v>
      </c>
      <c r="K47" s="102">
        <v>34</v>
      </c>
      <c r="L47" s="101">
        <v>395</v>
      </c>
      <c r="M47" s="102">
        <v>60</v>
      </c>
      <c r="N47" s="87">
        <f t="shared" si="8"/>
        <v>825</v>
      </c>
      <c r="O47" s="88">
        <f t="shared" si="8"/>
        <v>127</v>
      </c>
      <c r="P47" s="102">
        <f>+O47/F47</f>
        <v>31.75</v>
      </c>
      <c r="Q47" s="103">
        <f>IF(N47&lt;&gt;0,N47/O47,"")</f>
        <v>6.496062992125984</v>
      </c>
      <c r="R47" s="101">
        <v>1341</v>
      </c>
      <c r="S47" s="104">
        <f t="shared" si="2"/>
        <v>-0.38478747203579416</v>
      </c>
      <c r="T47" s="101">
        <v>264808</v>
      </c>
      <c r="U47" s="102">
        <v>29946</v>
      </c>
      <c r="V47" s="119">
        <f>+T47/U47</f>
        <v>8.842850464168837</v>
      </c>
      <c r="W47" s="107"/>
    </row>
    <row r="48" spans="1:23" s="5" customFormat="1" ht="10.5" customHeight="1">
      <c r="A48" s="68">
        <v>44</v>
      </c>
      <c r="B48" s="106" t="s">
        <v>66</v>
      </c>
      <c r="C48" s="99">
        <v>40375</v>
      </c>
      <c r="D48" s="105" t="s">
        <v>20</v>
      </c>
      <c r="E48" s="100">
        <v>2</v>
      </c>
      <c r="F48" s="100">
        <v>2</v>
      </c>
      <c r="G48" s="100">
        <v>2</v>
      </c>
      <c r="H48" s="101">
        <v>235</v>
      </c>
      <c r="I48" s="102">
        <v>41</v>
      </c>
      <c r="J48" s="101">
        <v>196</v>
      </c>
      <c r="K48" s="102">
        <v>32</v>
      </c>
      <c r="L48" s="101">
        <v>313</v>
      </c>
      <c r="M48" s="102">
        <v>47</v>
      </c>
      <c r="N48" s="87">
        <f>H48+J48+L48</f>
        <v>744</v>
      </c>
      <c r="O48" s="88">
        <f>I48+K48+M48</f>
        <v>120</v>
      </c>
      <c r="P48" s="102">
        <f>O48/F48</f>
        <v>60</v>
      </c>
      <c r="Q48" s="103">
        <f>+N48/O48</f>
        <v>6.2</v>
      </c>
      <c r="R48" s="101">
        <v>1350</v>
      </c>
      <c r="S48" s="104">
        <f t="shared" si="2"/>
        <v>-0.4488888888888889</v>
      </c>
      <c r="T48" s="101">
        <v>3520</v>
      </c>
      <c r="U48" s="102">
        <v>343</v>
      </c>
      <c r="V48" s="119">
        <f>T48/U48</f>
        <v>10.262390670553936</v>
      </c>
      <c r="W48" s="107"/>
    </row>
    <row r="49" spans="1:23" s="5" customFormat="1" ht="10.5" customHeight="1">
      <c r="A49" s="68">
        <v>45</v>
      </c>
      <c r="B49" s="106" t="s">
        <v>24</v>
      </c>
      <c r="C49" s="99">
        <v>40333</v>
      </c>
      <c r="D49" s="94" t="s">
        <v>23</v>
      </c>
      <c r="E49" s="100">
        <v>90</v>
      </c>
      <c r="F49" s="100">
        <v>6</v>
      </c>
      <c r="G49" s="100">
        <v>8</v>
      </c>
      <c r="H49" s="101">
        <v>157</v>
      </c>
      <c r="I49" s="102">
        <v>24</v>
      </c>
      <c r="J49" s="101">
        <v>264</v>
      </c>
      <c r="K49" s="102">
        <v>43</v>
      </c>
      <c r="L49" s="101">
        <v>315</v>
      </c>
      <c r="M49" s="102">
        <v>51</v>
      </c>
      <c r="N49" s="87">
        <f>+H49+J49+L49</f>
        <v>736</v>
      </c>
      <c r="O49" s="88">
        <f>+I49+K49+M49</f>
        <v>118</v>
      </c>
      <c r="P49" s="102">
        <f>IF(N49&lt;&gt;0,O49/F49,"")</f>
        <v>19.666666666666668</v>
      </c>
      <c r="Q49" s="103">
        <f>IF(N49&lt;&gt;0,N49/O49,"")</f>
        <v>6.237288135593221</v>
      </c>
      <c r="R49" s="101">
        <v>700</v>
      </c>
      <c r="S49" s="104">
        <f t="shared" si="2"/>
        <v>0.05142857142857143</v>
      </c>
      <c r="T49" s="101">
        <v>261252</v>
      </c>
      <c r="U49" s="102">
        <v>31919</v>
      </c>
      <c r="V49" s="119">
        <f>+T49/U49</f>
        <v>8.184842883548983</v>
      </c>
      <c r="W49" s="107">
        <v>1</v>
      </c>
    </row>
    <row r="50" spans="1:23" s="5" customFormat="1" ht="10.5" customHeight="1">
      <c r="A50" s="68">
        <v>46</v>
      </c>
      <c r="B50" s="89" t="s">
        <v>84</v>
      </c>
      <c r="C50" s="99">
        <v>40340</v>
      </c>
      <c r="D50" s="105" t="s">
        <v>20</v>
      </c>
      <c r="E50" s="100">
        <v>4</v>
      </c>
      <c r="F50" s="100">
        <v>4</v>
      </c>
      <c r="G50" s="100">
        <v>7</v>
      </c>
      <c r="H50" s="101">
        <v>224</v>
      </c>
      <c r="I50" s="102">
        <v>32</v>
      </c>
      <c r="J50" s="101">
        <v>179</v>
      </c>
      <c r="K50" s="102">
        <v>20</v>
      </c>
      <c r="L50" s="101">
        <v>326</v>
      </c>
      <c r="M50" s="102">
        <v>36</v>
      </c>
      <c r="N50" s="87">
        <f>H50+J50+L50</f>
        <v>729</v>
      </c>
      <c r="O50" s="88">
        <f>I50+K50+M50</f>
        <v>88</v>
      </c>
      <c r="P50" s="102">
        <f>O50/F50</f>
        <v>22</v>
      </c>
      <c r="Q50" s="103">
        <f>+N50/O50</f>
        <v>8.284090909090908</v>
      </c>
      <c r="R50" s="101">
        <v>905</v>
      </c>
      <c r="S50" s="104">
        <f aca="true" t="shared" si="9" ref="S50:S81">IF(R50&lt;&gt;0,-(R50-N50)/R50,"")</f>
        <v>-0.19447513812154696</v>
      </c>
      <c r="T50" s="101">
        <v>41369.5</v>
      </c>
      <c r="U50" s="102">
        <v>4889</v>
      </c>
      <c r="V50" s="119">
        <f>T50/U50</f>
        <v>8.461750869298426</v>
      </c>
      <c r="W50" s="107"/>
    </row>
    <row r="51" spans="1:23" s="5" customFormat="1" ht="10.5" customHeight="1">
      <c r="A51" s="68">
        <v>47</v>
      </c>
      <c r="B51" s="89" t="s">
        <v>98</v>
      </c>
      <c r="C51" s="99">
        <v>40186</v>
      </c>
      <c r="D51" s="105" t="s">
        <v>20</v>
      </c>
      <c r="E51" s="100">
        <v>4</v>
      </c>
      <c r="F51" s="100">
        <v>2</v>
      </c>
      <c r="G51" s="100">
        <v>27</v>
      </c>
      <c r="H51" s="101">
        <v>249</v>
      </c>
      <c r="I51" s="102">
        <v>38</v>
      </c>
      <c r="J51" s="101">
        <v>115</v>
      </c>
      <c r="K51" s="102">
        <v>17</v>
      </c>
      <c r="L51" s="101">
        <v>310</v>
      </c>
      <c r="M51" s="102">
        <v>44</v>
      </c>
      <c r="N51" s="87">
        <f>H51+J51+L51</f>
        <v>674</v>
      </c>
      <c r="O51" s="88">
        <f>I51+K51+M51</f>
        <v>99</v>
      </c>
      <c r="P51" s="102">
        <f>O51/F51</f>
        <v>49.5</v>
      </c>
      <c r="Q51" s="103">
        <f>+N51/O51</f>
        <v>6.808080808080808</v>
      </c>
      <c r="R51" s="101"/>
      <c r="S51" s="104">
        <f t="shared" si="9"/>
      </c>
      <c r="T51" s="101">
        <v>82156.75</v>
      </c>
      <c r="U51" s="102">
        <v>11322</v>
      </c>
      <c r="V51" s="119">
        <f>T51/U51</f>
        <v>7.256381381381382</v>
      </c>
      <c r="W51" s="107"/>
    </row>
    <row r="52" spans="1:23" s="5" customFormat="1" ht="10.5" customHeight="1">
      <c r="A52" s="68">
        <v>48</v>
      </c>
      <c r="B52" s="106" t="s">
        <v>6</v>
      </c>
      <c r="C52" s="99">
        <v>40277</v>
      </c>
      <c r="D52" s="94" t="s">
        <v>23</v>
      </c>
      <c r="E52" s="100">
        <v>24</v>
      </c>
      <c r="F52" s="100">
        <v>4</v>
      </c>
      <c r="G52" s="100">
        <v>16</v>
      </c>
      <c r="H52" s="101">
        <v>122</v>
      </c>
      <c r="I52" s="102">
        <v>20</v>
      </c>
      <c r="J52" s="101">
        <v>199</v>
      </c>
      <c r="K52" s="102">
        <v>32</v>
      </c>
      <c r="L52" s="101">
        <v>350</v>
      </c>
      <c r="M52" s="102">
        <v>51</v>
      </c>
      <c r="N52" s="87">
        <f>+H52+J52+L52</f>
        <v>671</v>
      </c>
      <c r="O52" s="88">
        <f>+I52+K52+M52</f>
        <v>103</v>
      </c>
      <c r="P52" s="102">
        <f>+O52/F52</f>
        <v>25.75</v>
      </c>
      <c r="Q52" s="103">
        <f>IF(N52&lt;&gt;0,N52/O52,"")</f>
        <v>6.514563106796117</v>
      </c>
      <c r="R52" s="101">
        <v>521</v>
      </c>
      <c r="S52" s="104">
        <f t="shared" si="9"/>
        <v>0.28790786948176583</v>
      </c>
      <c r="T52" s="101">
        <v>557091</v>
      </c>
      <c r="U52" s="102">
        <v>56133</v>
      </c>
      <c r="V52" s="119">
        <f>+T52/U52</f>
        <v>9.924482924482925</v>
      </c>
      <c r="W52" s="107"/>
    </row>
    <row r="53" spans="1:23" s="5" customFormat="1" ht="10.5" customHeight="1">
      <c r="A53" s="68">
        <v>49</v>
      </c>
      <c r="B53" s="106" t="s">
        <v>99</v>
      </c>
      <c r="C53" s="99">
        <v>40291</v>
      </c>
      <c r="D53" s="94" t="s">
        <v>83</v>
      </c>
      <c r="E53" s="100">
        <v>134</v>
      </c>
      <c r="F53" s="100">
        <v>1</v>
      </c>
      <c r="G53" s="100">
        <v>14</v>
      </c>
      <c r="H53" s="101">
        <v>0</v>
      </c>
      <c r="I53" s="102">
        <v>0</v>
      </c>
      <c r="J53" s="101">
        <v>0</v>
      </c>
      <c r="K53" s="102">
        <v>0</v>
      </c>
      <c r="L53" s="101">
        <v>640</v>
      </c>
      <c r="M53" s="102">
        <v>78</v>
      </c>
      <c r="N53" s="87">
        <f>+L53+J53+H53</f>
        <v>640</v>
      </c>
      <c r="O53" s="88">
        <f>+M53+K53+I53</f>
        <v>78</v>
      </c>
      <c r="P53" s="102">
        <f>+O53/F53</f>
        <v>78</v>
      </c>
      <c r="Q53" s="103">
        <f>+N53/O53</f>
        <v>8.205128205128204</v>
      </c>
      <c r="R53" s="101"/>
      <c r="S53" s="104">
        <f t="shared" si="9"/>
      </c>
      <c r="T53" s="101">
        <v>2202592</v>
      </c>
      <c r="U53" s="102">
        <v>196835</v>
      </c>
      <c r="V53" s="119">
        <f>+T53/U53</f>
        <v>11.190042421317347</v>
      </c>
      <c r="W53" s="109"/>
    </row>
    <row r="54" spans="1:23" s="5" customFormat="1" ht="10.5" customHeight="1">
      <c r="A54" s="68">
        <v>50</v>
      </c>
      <c r="B54" s="106" t="s">
        <v>13</v>
      </c>
      <c r="C54" s="99">
        <v>40312</v>
      </c>
      <c r="D54" s="94" t="s">
        <v>22</v>
      </c>
      <c r="E54" s="100">
        <v>64</v>
      </c>
      <c r="F54" s="100">
        <v>4</v>
      </c>
      <c r="G54" s="100">
        <v>11</v>
      </c>
      <c r="H54" s="101">
        <v>164</v>
      </c>
      <c r="I54" s="102">
        <v>22</v>
      </c>
      <c r="J54" s="101">
        <v>212</v>
      </c>
      <c r="K54" s="102">
        <v>30</v>
      </c>
      <c r="L54" s="101">
        <v>233.5</v>
      </c>
      <c r="M54" s="102">
        <v>31</v>
      </c>
      <c r="N54" s="87">
        <f>H54+J54+L54</f>
        <v>609.5</v>
      </c>
      <c r="O54" s="88">
        <f>I54+K54+M54</f>
        <v>83</v>
      </c>
      <c r="P54" s="102">
        <f>IF(N54&lt;&gt;0,O54/F54,"")</f>
        <v>20.75</v>
      </c>
      <c r="Q54" s="103">
        <f aca="true" t="shared" si="10" ref="Q54:Q60">IF(N54&lt;&gt;0,N54/O54,"")</f>
        <v>7.343373493975903</v>
      </c>
      <c r="R54" s="101">
        <v>344</v>
      </c>
      <c r="S54" s="104">
        <f t="shared" si="9"/>
        <v>0.7718023255813954</v>
      </c>
      <c r="T54" s="101">
        <v>378861.5</v>
      </c>
      <c r="U54" s="102">
        <v>42868</v>
      </c>
      <c r="V54" s="119">
        <f>T54/U54</f>
        <v>8.837862741438835</v>
      </c>
      <c r="W54" s="107"/>
    </row>
    <row r="55" spans="1:23" s="5" customFormat="1" ht="10.5" customHeight="1">
      <c r="A55" s="68">
        <v>51</v>
      </c>
      <c r="B55" s="106" t="s">
        <v>67</v>
      </c>
      <c r="C55" s="99">
        <v>40221</v>
      </c>
      <c r="D55" s="94" t="s">
        <v>19</v>
      </c>
      <c r="E55" s="100">
        <v>85</v>
      </c>
      <c r="F55" s="100">
        <v>2</v>
      </c>
      <c r="G55" s="100">
        <v>13</v>
      </c>
      <c r="H55" s="101">
        <v>152</v>
      </c>
      <c r="I55" s="102">
        <v>24</v>
      </c>
      <c r="J55" s="101">
        <v>144</v>
      </c>
      <c r="K55" s="102">
        <v>26</v>
      </c>
      <c r="L55" s="101">
        <v>273</v>
      </c>
      <c r="M55" s="102">
        <v>44</v>
      </c>
      <c r="N55" s="87">
        <f aca="true" t="shared" si="11" ref="N55:O57">+H55+J55+L55</f>
        <v>569</v>
      </c>
      <c r="O55" s="88">
        <f t="shared" si="11"/>
        <v>94</v>
      </c>
      <c r="P55" s="102">
        <f>IF(N55&lt;&gt;0,O55/F55,"")</f>
        <v>47</v>
      </c>
      <c r="Q55" s="103">
        <f t="shared" si="10"/>
        <v>6.053191489361702</v>
      </c>
      <c r="R55" s="101">
        <v>1200</v>
      </c>
      <c r="S55" s="104">
        <f t="shared" si="9"/>
        <v>-0.5258333333333334</v>
      </c>
      <c r="T55" s="101">
        <v>1077849</v>
      </c>
      <c r="U55" s="102">
        <v>101341</v>
      </c>
      <c r="V55" s="119">
        <f>T55/U55</f>
        <v>10.635863076148844</v>
      </c>
      <c r="W55" s="108"/>
    </row>
    <row r="56" spans="1:23" s="5" customFormat="1" ht="10.5" customHeight="1">
      <c r="A56" s="68">
        <v>52</v>
      </c>
      <c r="B56" s="106" t="s">
        <v>73</v>
      </c>
      <c r="C56" s="99">
        <v>40200</v>
      </c>
      <c r="D56" s="94" t="s">
        <v>19</v>
      </c>
      <c r="E56" s="100">
        <v>50</v>
      </c>
      <c r="F56" s="100">
        <v>2</v>
      </c>
      <c r="G56" s="100">
        <v>11</v>
      </c>
      <c r="H56" s="101">
        <v>224</v>
      </c>
      <c r="I56" s="102">
        <v>27</v>
      </c>
      <c r="J56" s="101">
        <v>313</v>
      </c>
      <c r="K56" s="102">
        <v>38</v>
      </c>
      <c r="L56" s="101">
        <v>16</v>
      </c>
      <c r="M56" s="102">
        <v>2</v>
      </c>
      <c r="N56" s="87">
        <f t="shared" si="11"/>
        <v>553</v>
      </c>
      <c r="O56" s="88">
        <f t="shared" si="11"/>
        <v>67</v>
      </c>
      <c r="P56" s="102">
        <f>IF(N56&lt;&gt;0,O56/F56,"")</f>
        <v>33.5</v>
      </c>
      <c r="Q56" s="103">
        <f t="shared" si="10"/>
        <v>8.253731343283581</v>
      </c>
      <c r="R56" s="101">
        <v>116</v>
      </c>
      <c r="S56" s="104">
        <f t="shared" si="9"/>
        <v>3.7672413793103448</v>
      </c>
      <c r="T56" s="101">
        <v>474680</v>
      </c>
      <c r="U56" s="102">
        <v>42676</v>
      </c>
      <c r="V56" s="119">
        <f>T56/U56</f>
        <v>11.122879370137783</v>
      </c>
      <c r="W56" s="108"/>
    </row>
    <row r="57" spans="1:23" s="5" customFormat="1" ht="10.5" customHeight="1">
      <c r="A57" s="68">
        <v>53</v>
      </c>
      <c r="B57" s="106" t="s">
        <v>26</v>
      </c>
      <c r="C57" s="99">
        <v>40214</v>
      </c>
      <c r="D57" s="94" t="s">
        <v>23</v>
      </c>
      <c r="E57" s="100">
        <v>144</v>
      </c>
      <c r="F57" s="100">
        <v>4</v>
      </c>
      <c r="G57" s="100">
        <v>24</v>
      </c>
      <c r="H57" s="101">
        <v>154</v>
      </c>
      <c r="I57" s="102">
        <v>29</v>
      </c>
      <c r="J57" s="101">
        <v>185</v>
      </c>
      <c r="K57" s="102">
        <v>35</v>
      </c>
      <c r="L57" s="101">
        <v>209</v>
      </c>
      <c r="M57" s="102">
        <v>38</v>
      </c>
      <c r="N57" s="87">
        <f t="shared" si="11"/>
        <v>548</v>
      </c>
      <c r="O57" s="88">
        <f t="shared" si="11"/>
        <v>102</v>
      </c>
      <c r="P57" s="102">
        <f>+O57/F57</f>
        <v>25.5</v>
      </c>
      <c r="Q57" s="103">
        <f t="shared" si="10"/>
        <v>5.372549019607843</v>
      </c>
      <c r="R57" s="101">
        <v>180</v>
      </c>
      <c r="S57" s="104">
        <f t="shared" si="9"/>
        <v>2.0444444444444443</v>
      </c>
      <c r="T57" s="101">
        <v>6097057</v>
      </c>
      <c r="U57" s="102">
        <v>665153</v>
      </c>
      <c r="V57" s="119">
        <f>+T57/U57</f>
        <v>9.16639780621902</v>
      </c>
      <c r="W57" s="107">
        <v>1</v>
      </c>
    </row>
    <row r="58" spans="1:23" s="5" customFormat="1" ht="10.5" customHeight="1">
      <c r="A58" s="68">
        <v>54</v>
      </c>
      <c r="B58" s="106" t="s">
        <v>77</v>
      </c>
      <c r="C58" s="99">
        <v>40249</v>
      </c>
      <c r="D58" s="94" t="s">
        <v>92</v>
      </c>
      <c r="E58" s="100">
        <v>71</v>
      </c>
      <c r="F58" s="100">
        <v>1</v>
      </c>
      <c r="G58" s="100">
        <v>19</v>
      </c>
      <c r="H58" s="101">
        <v>108</v>
      </c>
      <c r="I58" s="102">
        <v>18</v>
      </c>
      <c r="J58" s="101">
        <v>144</v>
      </c>
      <c r="K58" s="102">
        <v>24</v>
      </c>
      <c r="L58" s="101">
        <v>294</v>
      </c>
      <c r="M58" s="102">
        <v>49</v>
      </c>
      <c r="N58" s="87">
        <f>SUM(H58+J58+L58)</f>
        <v>546</v>
      </c>
      <c r="O58" s="88">
        <f>SUM(I58+K58+M58)</f>
        <v>91</v>
      </c>
      <c r="P58" s="102">
        <f>IF(N58&lt;&gt;0,O58/F58,"")</f>
        <v>91</v>
      </c>
      <c r="Q58" s="103">
        <f t="shared" si="10"/>
        <v>6</v>
      </c>
      <c r="R58" s="101">
        <v>318</v>
      </c>
      <c r="S58" s="104">
        <f t="shared" si="9"/>
        <v>0.7169811320754716</v>
      </c>
      <c r="T58" s="101">
        <v>1153462.75</v>
      </c>
      <c r="U58" s="102">
        <v>142879</v>
      </c>
      <c r="V58" s="119">
        <f aca="true" t="shared" si="12" ref="V58:V64">T58/U58</f>
        <v>8.073004080375702</v>
      </c>
      <c r="W58" s="107">
        <v>1</v>
      </c>
    </row>
    <row r="59" spans="1:23" s="5" customFormat="1" ht="10.5" customHeight="1">
      <c r="A59" s="68">
        <v>55</v>
      </c>
      <c r="B59" s="106" t="s">
        <v>46</v>
      </c>
      <c r="C59" s="99">
        <v>40263</v>
      </c>
      <c r="D59" s="94" t="s">
        <v>22</v>
      </c>
      <c r="E59" s="100">
        <v>286</v>
      </c>
      <c r="F59" s="100">
        <v>5</v>
      </c>
      <c r="G59" s="100">
        <v>17</v>
      </c>
      <c r="H59" s="101">
        <v>61</v>
      </c>
      <c r="I59" s="102">
        <v>10</v>
      </c>
      <c r="J59" s="101">
        <v>285</v>
      </c>
      <c r="K59" s="102">
        <v>41</v>
      </c>
      <c r="L59" s="101">
        <v>196</v>
      </c>
      <c r="M59" s="102">
        <v>30</v>
      </c>
      <c r="N59" s="87">
        <f aca="true" t="shared" si="13" ref="N59:O64">H59+J59+L59</f>
        <v>542</v>
      </c>
      <c r="O59" s="88">
        <f t="shared" si="13"/>
        <v>81</v>
      </c>
      <c r="P59" s="102">
        <f>IF(N59&lt;&gt;0,O59/F59,"")</f>
        <v>16.2</v>
      </c>
      <c r="Q59" s="103">
        <f t="shared" si="10"/>
        <v>6.691358024691358</v>
      </c>
      <c r="R59" s="101">
        <v>1383</v>
      </c>
      <c r="S59" s="104">
        <f t="shared" si="9"/>
        <v>-0.6080983369486623</v>
      </c>
      <c r="T59" s="101">
        <v>9488285</v>
      </c>
      <c r="U59" s="102">
        <v>1139817</v>
      </c>
      <c r="V59" s="119">
        <f t="shared" si="12"/>
        <v>8.324393301731769</v>
      </c>
      <c r="W59" s="107">
        <v>1</v>
      </c>
    </row>
    <row r="60" spans="1:23" s="5" customFormat="1" ht="10.5" customHeight="1">
      <c r="A60" s="68">
        <v>56</v>
      </c>
      <c r="B60" s="89" t="s">
        <v>100</v>
      </c>
      <c r="C60" s="99">
        <v>40312</v>
      </c>
      <c r="D60" s="94" t="s">
        <v>22</v>
      </c>
      <c r="E60" s="100">
        <v>76</v>
      </c>
      <c r="F60" s="100">
        <v>1</v>
      </c>
      <c r="G60" s="100">
        <v>11</v>
      </c>
      <c r="H60" s="101">
        <v>206</v>
      </c>
      <c r="I60" s="102">
        <v>30</v>
      </c>
      <c r="J60" s="101">
        <v>160</v>
      </c>
      <c r="K60" s="102">
        <v>20</v>
      </c>
      <c r="L60" s="101">
        <v>176</v>
      </c>
      <c r="M60" s="102">
        <v>22</v>
      </c>
      <c r="N60" s="87">
        <f t="shared" si="13"/>
        <v>542</v>
      </c>
      <c r="O60" s="88">
        <f t="shared" si="13"/>
        <v>72</v>
      </c>
      <c r="P60" s="102">
        <f>IF(N60&lt;&gt;0,O60/F60,"")</f>
        <v>72</v>
      </c>
      <c r="Q60" s="103">
        <f t="shared" si="10"/>
        <v>7.527777777777778</v>
      </c>
      <c r="R60" s="101">
        <v>138</v>
      </c>
      <c r="S60" s="104">
        <f t="shared" si="9"/>
        <v>2.927536231884058</v>
      </c>
      <c r="T60" s="101">
        <v>363065</v>
      </c>
      <c r="U60" s="102">
        <v>32379</v>
      </c>
      <c r="V60" s="119">
        <f t="shared" si="12"/>
        <v>11.212977547175639</v>
      </c>
      <c r="W60" s="107"/>
    </row>
    <row r="61" spans="1:23" s="5" customFormat="1" ht="10.5" customHeight="1">
      <c r="A61" s="68">
        <v>57</v>
      </c>
      <c r="B61" s="106" t="s">
        <v>62</v>
      </c>
      <c r="C61" s="99">
        <v>40312</v>
      </c>
      <c r="D61" s="105" t="s">
        <v>20</v>
      </c>
      <c r="E61" s="100">
        <v>8</v>
      </c>
      <c r="F61" s="100">
        <v>8</v>
      </c>
      <c r="G61" s="100">
        <v>11</v>
      </c>
      <c r="H61" s="101">
        <v>103</v>
      </c>
      <c r="I61" s="102">
        <v>12</v>
      </c>
      <c r="J61" s="101">
        <v>179.5</v>
      </c>
      <c r="K61" s="102">
        <v>22</v>
      </c>
      <c r="L61" s="101">
        <v>227</v>
      </c>
      <c r="M61" s="102">
        <v>30</v>
      </c>
      <c r="N61" s="87">
        <f t="shared" si="13"/>
        <v>509.5</v>
      </c>
      <c r="O61" s="88">
        <f t="shared" si="13"/>
        <v>64</v>
      </c>
      <c r="P61" s="102">
        <f>O61/F61</f>
        <v>8</v>
      </c>
      <c r="Q61" s="103">
        <f>+N61/O61</f>
        <v>7.9609375</v>
      </c>
      <c r="R61" s="101">
        <v>86</v>
      </c>
      <c r="S61" s="104">
        <f t="shared" si="9"/>
        <v>4.924418604651163</v>
      </c>
      <c r="T61" s="101">
        <v>37810</v>
      </c>
      <c r="U61" s="102">
        <v>4416</v>
      </c>
      <c r="V61" s="119">
        <f t="shared" si="12"/>
        <v>8.562047101449275</v>
      </c>
      <c r="W61" s="107"/>
    </row>
    <row r="62" spans="1:23" s="5" customFormat="1" ht="10.5" customHeight="1">
      <c r="A62" s="68">
        <v>58</v>
      </c>
      <c r="B62" s="106" t="s">
        <v>101</v>
      </c>
      <c r="C62" s="99">
        <v>40228</v>
      </c>
      <c r="D62" s="105" t="s">
        <v>20</v>
      </c>
      <c r="E62" s="100">
        <v>17</v>
      </c>
      <c r="F62" s="100">
        <v>2</v>
      </c>
      <c r="G62" s="100">
        <v>21</v>
      </c>
      <c r="H62" s="101">
        <v>174</v>
      </c>
      <c r="I62" s="102">
        <v>23</v>
      </c>
      <c r="J62" s="101">
        <v>150</v>
      </c>
      <c r="K62" s="102">
        <v>20</v>
      </c>
      <c r="L62" s="101">
        <v>185</v>
      </c>
      <c r="M62" s="102">
        <v>26</v>
      </c>
      <c r="N62" s="87">
        <f t="shared" si="13"/>
        <v>509</v>
      </c>
      <c r="O62" s="88">
        <f t="shared" si="13"/>
        <v>69</v>
      </c>
      <c r="P62" s="102">
        <f>O62/F62</f>
        <v>34.5</v>
      </c>
      <c r="Q62" s="103">
        <f>+N62/O62</f>
        <v>7.3768115942028984</v>
      </c>
      <c r="R62" s="101"/>
      <c r="S62" s="104">
        <f t="shared" si="9"/>
      </c>
      <c r="T62" s="101">
        <v>286109.5</v>
      </c>
      <c r="U62" s="102">
        <v>29989</v>
      </c>
      <c r="V62" s="119">
        <f t="shared" si="12"/>
        <v>9.540481509886959</v>
      </c>
      <c r="W62" s="107"/>
    </row>
    <row r="63" spans="1:23" s="5" customFormat="1" ht="10.5" customHeight="1">
      <c r="A63" s="68">
        <v>59</v>
      </c>
      <c r="B63" s="106" t="s">
        <v>82</v>
      </c>
      <c r="C63" s="99">
        <v>40291</v>
      </c>
      <c r="D63" s="105" t="s">
        <v>20</v>
      </c>
      <c r="E63" s="100">
        <v>40</v>
      </c>
      <c r="F63" s="100">
        <v>3</v>
      </c>
      <c r="G63" s="100">
        <v>11</v>
      </c>
      <c r="H63" s="101">
        <v>152</v>
      </c>
      <c r="I63" s="102">
        <v>23</v>
      </c>
      <c r="J63" s="101">
        <v>169</v>
      </c>
      <c r="K63" s="102">
        <v>25</v>
      </c>
      <c r="L63" s="101">
        <v>183</v>
      </c>
      <c r="M63" s="102">
        <v>26</v>
      </c>
      <c r="N63" s="87">
        <f t="shared" si="13"/>
        <v>504</v>
      </c>
      <c r="O63" s="88">
        <f t="shared" si="13"/>
        <v>74</v>
      </c>
      <c r="P63" s="102">
        <f>O63/F63</f>
        <v>24.666666666666668</v>
      </c>
      <c r="Q63" s="103">
        <f>+N63/O63</f>
        <v>6.8108108108108105</v>
      </c>
      <c r="R63" s="101">
        <v>2676</v>
      </c>
      <c r="S63" s="104">
        <f t="shared" si="9"/>
        <v>-0.8116591928251121</v>
      </c>
      <c r="T63" s="101">
        <v>268840</v>
      </c>
      <c r="U63" s="102">
        <v>34769</v>
      </c>
      <c r="V63" s="119">
        <f t="shared" si="12"/>
        <v>7.732175213552303</v>
      </c>
      <c r="W63" s="107"/>
    </row>
    <row r="64" spans="1:23" s="5" customFormat="1" ht="10.5" customHeight="1">
      <c r="A64" s="68">
        <v>60</v>
      </c>
      <c r="B64" s="106" t="s">
        <v>102</v>
      </c>
      <c r="C64" s="99">
        <v>40333</v>
      </c>
      <c r="D64" s="105" t="s">
        <v>20</v>
      </c>
      <c r="E64" s="100">
        <v>5</v>
      </c>
      <c r="F64" s="100">
        <v>4</v>
      </c>
      <c r="G64" s="100">
        <v>8</v>
      </c>
      <c r="H64" s="101">
        <v>124</v>
      </c>
      <c r="I64" s="102">
        <v>20</v>
      </c>
      <c r="J64" s="101">
        <v>76</v>
      </c>
      <c r="K64" s="102">
        <v>10</v>
      </c>
      <c r="L64" s="101">
        <v>303</v>
      </c>
      <c r="M64" s="102">
        <v>42</v>
      </c>
      <c r="N64" s="87">
        <f t="shared" si="13"/>
        <v>503</v>
      </c>
      <c r="O64" s="88">
        <f t="shared" si="13"/>
        <v>72</v>
      </c>
      <c r="P64" s="102">
        <f>O64/F64</f>
        <v>18</v>
      </c>
      <c r="Q64" s="103">
        <f>+N64/O64</f>
        <v>6.986111111111111</v>
      </c>
      <c r="R64" s="101">
        <v>1049</v>
      </c>
      <c r="S64" s="104">
        <f t="shared" si="9"/>
        <v>-0.5204957102001907</v>
      </c>
      <c r="T64" s="101">
        <v>32882.5</v>
      </c>
      <c r="U64" s="102">
        <v>3333</v>
      </c>
      <c r="V64" s="119">
        <f t="shared" si="12"/>
        <v>9.865736573657365</v>
      </c>
      <c r="W64" s="107"/>
    </row>
    <row r="65" spans="1:23" s="5" customFormat="1" ht="10.5" customHeight="1">
      <c r="A65" s="68">
        <v>61</v>
      </c>
      <c r="B65" s="106" t="s">
        <v>103</v>
      </c>
      <c r="C65" s="99">
        <v>40207</v>
      </c>
      <c r="D65" s="94" t="s">
        <v>23</v>
      </c>
      <c r="E65" s="100">
        <v>87</v>
      </c>
      <c r="F65" s="100">
        <v>2</v>
      </c>
      <c r="G65" s="100">
        <v>14</v>
      </c>
      <c r="H65" s="101">
        <v>188</v>
      </c>
      <c r="I65" s="102">
        <v>34</v>
      </c>
      <c r="J65" s="101">
        <v>133</v>
      </c>
      <c r="K65" s="102">
        <v>22</v>
      </c>
      <c r="L65" s="101">
        <v>171</v>
      </c>
      <c r="M65" s="102">
        <v>28</v>
      </c>
      <c r="N65" s="87">
        <f>+H65+J65+L65</f>
        <v>492</v>
      </c>
      <c r="O65" s="88">
        <f>+I65+K65+M65</f>
        <v>84</v>
      </c>
      <c r="P65" s="102">
        <f>+O65/F65</f>
        <v>42</v>
      </c>
      <c r="Q65" s="103">
        <f>IF(N65&lt;&gt;0,N65/O65,"")</f>
        <v>5.857142857142857</v>
      </c>
      <c r="R65" s="101">
        <v>300</v>
      </c>
      <c r="S65" s="104">
        <f t="shared" si="9"/>
        <v>0.64</v>
      </c>
      <c r="T65" s="101">
        <v>1055871</v>
      </c>
      <c r="U65" s="102">
        <v>100333</v>
      </c>
      <c r="V65" s="119">
        <f>+T65/U65</f>
        <v>10.523666191582032</v>
      </c>
      <c r="W65" s="107"/>
    </row>
    <row r="66" spans="1:23" s="5" customFormat="1" ht="10.5" customHeight="1">
      <c r="A66" s="68">
        <v>62</v>
      </c>
      <c r="B66" s="106" t="s">
        <v>104</v>
      </c>
      <c r="C66" s="99">
        <v>40277</v>
      </c>
      <c r="D66" s="105" t="s">
        <v>20</v>
      </c>
      <c r="E66" s="100">
        <v>32</v>
      </c>
      <c r="F66" s="100">
        <v>3</v>
      </c>
      <c r="G66" s="100">
        <v>16</v>
      </c>
      <c r="H66" s="101">
        <v>56</v>
      </c>
      <c r="I66" s="102">
        <v>8</v>
      </c>
      <c r="J66" s="101">
        <v>230</v>
      </c>
      <c r="K66" s="102">
        <v>36</v>
      </c>
      <c r="L66" s="101">
        <v>183</v>
      </c>
      <c r="M66" s="102">
        <v>26</v>
      </c>
      <c r="N66" s="87">
        <f>H66+J66+L66</f>
        <v>469</v>
      </c>
      <c r="O66" s="88">
        <f>I66+K66+M66</f>
        <v>70</v>
      </c>
      <c r="P66" s="102">
        <f>O66/F66</f>
        <v>23.333333333333332</v>
      </c>
      <c r="Q66" s="103">
        <f>+N66/O66</f>
        <v>6.7</v>
      </c>
      <c r="R66" s="101"/>
      <c r="S66" s="104">
        <f t="shared" si="9"/>
      </c>
      <c r="T66" s="101">
        <v>367101</v>
      </c>
      <c r="U66" s="102">
        <v>47085</v>
      </c>
      <c r="V66" s="119">
        <f>T66/U66</f>
        <v>7.796559413826059</v>
      </c>
      <c r="W66" s="107"/>
    </row>
    <row r="67" spans="1:23" s="5" customFormat="1" ht="10.5" customHeight="1">
      <c r="A67" s="68">
        <v>63</v>
      </c>
      <c r="B67" s="106" t="s">
        <v>60</v>
      </c>
      <c r="C67" s="99">
        <v>40291</v>
      </c>
      <c r="D67" s="94" t="s">
        <v>19</v>
      </c>
      <c r="E67" s="100">
        <v>71</v>
      </c>
      <c r="F67" s="100">
        <v>1</v>
      </c>
      <c r="G67" s="100">
        <v>13</v>
      </c>
      <c r="H67" s="101">
        <v>112</v>
      </c>
      <c r="I67" s="102">
        <v>16</v>
      </c>
      <c r="J67" s="101">
        <v>182</v>
      </c>
      <c r="K67" s="102">
        <v>26</v>
      </c>
      <c r="L67" s="101">
        <v>168</v>
      </c>
      <c r="M67" s="102">
        <v>24</v>
      </c>
      <c r="N67" s="87">
        <f aca="true" t="shared" si="14" ref="N67:O69">+H67+J67+L67</f>
        <v>462</v>
      </c>
      <c r="O67" s="88">
        <f t="shared" si="14"/>
        <v>66</v>
      </c>
      <c r="P67" s="102">
        <f>IF(N67&lt;&gt;0,O67/F67,"")</f>
        <v>66</v>
      </c>
      <c r="Q67" s="103">
        <f>IF(N67&lt;&gt;0,N67/O67,"")</f>
        <v>7</v>
      </c>
      <c r="R67" s="101">
        <v>706</v>
      </c>
      <c r="S67" s="104">
        <f t="shared" si="9"/>
        <v>-0.34560906515580736</v>
      </c>
      <c r="T67" s="101">
        <v>884418</v>
      </c>
      <c r="U67" s="102">
        <v>88868</v>
      </c>
      <c r="V67" s="119">
        <f>T67/U67</f>
        <v>9.952041229688977</v>
      </c>
      <c r="W67" s="108"/>
    </row>
    <row r="68" spans="1:23" s="5" customFormat="1" ht="10.5" customHeight="1">
      <c r="A68" s="68">
        <v>64</v>
      </c>
      <c r="B68" s="106" t="s">
        <v>30</v>
      </c>
      <c r="C68" s="99">
        <v>40284</v>
      </c>
      <c r="D68" s="94" t="s">
        <v>23</v>
      </c>
      <c r="E68" s="100">
        <v>1</v>
      </c>
      <c r="F68" s="100">
        <v>1</v>
      </c>
      <c r="G68" s="100">
        <v>13</v>
      </c>
      <c r="H68" s="101">
        <v>124</v>
      </c>
      <c r="I68" s="102">
        <v>11</v>
      </c>
      <c r="J68" s="101">
        <v>168</v>
      </c>
      <c r="K68" s="102">
        <v>15</v>
      </c>
      <c r="L68" s="101">
        <v>159</v>
      </c>
      <c r="M68" s="102">
        <v>14</v>
      </c>
      <c r="N68" s="87">
        <f t="shared" si="14"/>
        <v>451</v>
      </c>
      <c r="O68" s="88">
        <f t="shared" si="14"/>
        <v>40</v>
      </c>
      <c r="P68" s="102">
        <f>IF(N68&lt;&gt;0,O68/F68,"")</f>
        <v>40</v>
      </c>
      <c r="Q68" s="103">
        <f>IF(N68&lt;&gt;0,N68/O68,"")</f>
        <v>11.275</v>
      </c>
      <c r="R68" s="101">
        <v>287</v>
      </c>
      <c r="S68" s="104">
        <f t="shared" si="9"/>
        <v>0.5714285714285714</v>
      </c>
      <c r="T68" s="101">
        <v>41739</v>
      </c>
      <c r="U68" s="102">
        <v>3244</v>
      </c>
      <c r="V68" s="119">
        <f>+T68/U68</f>
        <v>12.86652281134402</v>
      </c>
      <c r="W68" s="107"/>
    </row>
    <row r="69" spans="1:23" s="5" customFormat="1" ht="10.5" customHeight="1">
      <c r="A69" s="68">
        <v>65</v>
      </c>
      <c r="B69" s="106" t="s">
        <v>61</v>
      </c>
      <c r="C69" s="99">
        <v>40242</v>
      </c>
      <c r="D69" s="94" t="s">
        <v>19</v>
      </c>
      <c r="E69" s="100">
        <v>53</v>
      </c>
      <c r="F69" s="100">
        <v>1</v>
      </c>
      <c r="G69" s="100">
        <v>17</v>
      </c>
      <c r="H69" s="101">
        <v>30</v>
      </c>
      <c r="I69" s="102">
        <v>5</v>
      </c>
      <c r="J69" s="101">
        <v>132</v>
      </c>
      <c r="K69" s="102">
        <v>22</v>
      </c>
      <c r="L69" s="101">
        <v>288</v>
      </c>
      <c r="M69" s="102">
        <v>48</v>
      </c>
      <c r="N69" s="87">
        <f t="shared" si="14"/>
        <v>450</v>
      </c>
      <c r="O69" s="88">
        <f t="shared" si="14"/>
        <v>75</v>
      </c>
      <c r="P69" s="102">
        <f>IF(N69&lt;&gt;0,O69/F69,"")</f>
        <v>75</v>
      </c>
      <c r="Q69" s="103">
        <f>IF(N69&lt;&gt;0,N69/O69,"")</f>
        <v>6</v>
      </c>
      <c r="R69" s="101">
        <v>162</v>
      </c>
      <c r="S69" s="104">
        <f t="shared" si="9"/>
        <v>1.7777777777777777</v>
      </c>
      <c r="T69" s="101">
        <v>537260</v>
      </c>
      <c r="U69" s="102">
        <v>55167</v>
      </c>
      <c r="V69" s="119">
        <f aca="true" t="shared" si="15" ref="V69:V74">T69/U69</f>
        <v>9.73879311907481</v>
      </c>
      <c r="W69" s="108"/>
    </row>
    <row r="70" spans="1:23" s="5" customFormat="1" ht="10.5" customHeight="1">
      <c r="A70" s="68">
        <v>66</v>
      </c>
      <c r="B70" s="89" t="s">
        <v>68</v>
      </c>
      <c r="C70" s="99">
        <v>40333</v>
      </c>
      <c r="D70" s="105" t="s">
        <v>20</v>
      </c>
      <c r="E70" s="100">
        <v>2</v>
      </c>
      <c r="F70" s="100">
        <v>2</v>
      </c>
      <c r="G70" s="100">
        <v>7</v>
      </c>
      <c r="H70" s="101">
        <v>167</v>
      </c>
      <c r="I70" s="102">
        <v>19</v>
      </c>
      <c r="J70" s="101">
        <v>134</v>
      </c>
      <c r="K70" s="102">
        <v>14</v>
      </c>
      <c r="L70" s="101">
        <v>120</v>
      </c>
      <c r="M70" s="102">
        <v>12</v>
      </c>
      <c r="N70" s="87">
        <f aca="true" t="shared" si="16" ref="N70:O74">H70+J70+L70</f>
        <v>421</v>
      </c>
      <c r="O70" s="88">
        <f t="shared" si="16"/>
        <v>45</v>
      </c>
      <c r="P70" s="102">
        <f>O70/F70</f>
        <v>22.5</v>
      </c>
      <c r="Q70" s="103">
        <f>+N70/O70</f>
        <v>9.355555555555556</v>
      </c>
      <c r="R70" s="101">
        <v>750</v>
      </c>
      <c r="S70" s="104">
        <f t="shared" si="9"/>
        <v>-0.43866666666666665</v>
      </c>
      <c r="T70" s="101">
        <v>18735</v>
      </c>
      <c r="U70" s="102">
        <v>2042</v>
      </c>
      <c r="V70" s="119">
        <f t="shared" si="15"/>
        <v>9.17482859941234</v>
      </c>
      <c r="W70" s="107"/>
    </row>
    <row r="71" spans="1:23" s="5" customFormat="1" ht="10.5" customHeight="1">
      <c r="A71" s="68">
        <v>67</v>
      </c>
      <c r="B71" s="106" t="s">
        <v>8</v>
      </c>
      <c r="C71" s="99">
        <v>40193</v>
      </c>
      <c r="D71" s="94" t="s">
        <v>22</v>
      </c>
      <c r="E71" s="100">
        <v>86</v>
      </c>
      <c r="F71" s="100">
        <v>1</v>
      </c>
      <c r="G71" s="100">
        <v>24</v>
      </c>
      <c r="H71" s="101">
        <v>149</v>
      </c>
      <c r="I71" s="102">
        <v>21</v>
      </c>
      <c r="J71" s="101">
        <v>114</v>
      </c>
      <c r="K71" s="102">
        <v>16</v>
      </c>
      <c r="L71" s="101">
        <v>119</v>
      </c>
      <c r="M71" s="102">
        <v>17</v>
      </c>
      <c r="N71" s="87">
        <f t="shared" si="16"/>
        <v>382</v>
      </c>
      <c r="O71" s="88">
        <f t="shared" si="16"/>
        <v>54</v>
      </c>
      <c r="P71" s="102">
        <f>IF(N71&lt;&gt;0,O71/F71,"")</f>
        <v>54</v>
      </c>
      <c r="Q71" s="103">
        <f>IF(N71&lt;&gt;0,N71/O71,"")</f>
        <v>7.074074074074074</v>
      </c>
      <c r="R71" s="101">
        <v>738</v>
      </c>
      <c r="S71" s="104">
        <f t="shared" si="9"/>
        <v>-0.4823848238482385</v>
      </c>
      <c r="T71" s="101">
        <v>1686928.5</v>
      </c>
      <c r="U71" s="102">
        <v>185636</v>
      </c>
      <c r="V71" s="119">
        <f t="shared" si="15"/>
        <v>9.08729179684975</v>
      </c>
      <c r="W71" s="107"/>
    </row>
    <row r="72" spans="1:23" s="5" customFormat="1" ht="10.5" customHeight="1">
      <c r="A72" s="68">
        <v>68</v>
      </c>
      <c r="B72" s="106" t="s">
        <v>105</v>
      </c>
      <c r="C72" s="99">
        <v>40242</v>
      </c>
      <c r="D72" s="105" t="s">
        <v>20</v>
      </c>
      <c r="E72" s="100">
        <v>74</v>
      </c>
      <c r="F72" s="100">
        <v>2</v>
      </c>
      <c r="G72" s="100">
        <v>18</v>
      </c>
      <c r="H72" s="101">
        <v>126.5</v>
      </c>
      <c r="I72" s="102">
        <v>24</v>
      </c>
      <c r="J72" s="101">
        <v>133.5</v>
      </c>
      <c r="K72" s="102">
        <v>26</v>
      </c>
      <c r="L72" s="101">
        <v>118</v>
      </c>
      <c r="M72" s="102">
        <v>23</v>
      </c>
      <c r="N72" s="87">
        <f t="shared" si="16"/>
        <v>378</v>
      </c>
      <c r="O72" s="88">
        <f t="shared" si="16"/>
        <v>73</v>
      </c>
      <c r="P72" s="102">
        <f>O72/F72</f>
        <v>36.5</v>
      </c>
      <c r="Q72" s="103">
        <f>+N72/O72</f>
        <v>5.178082191780822</v>
      </c>
      <c r="R72" s="101"/>
      <c r="S72" s="104">
        <f t="shared" si="9"/>
      </c>
      <c r="T72" s="101">
        <v>418198.25</v>
      </c>
      <c r="U72" s="102">
        <v>54665</v>
      </c>
      <c r="V72" s="119">
        <f t="shared" si="15"/>
        <v>7.650201225647123</v>
      </c>
      <c r="W72" s="107">
        <v>1</v>
      </c>
    </row>
    <row r="73" spans="1:23" s="5" customFormat="1" ht="10.5" customHeight="1">
      <c r="A73" s="68">
        <v>69</v>
      </c>
      <c r="B73" s="106" t="s">
        <v>106</v>
      </c>
      <c r="C73" s="99">
        <v>40207</v>
      </c>
      <c r="D73" s="94" t="s">
        <v>22</v>
      </c>
      <c r="E73" s="100">
        <v>47</v>
      </c>
      <c r="F73" s="100">
        <v>1</v>
      </c>
      <c r="G73" s="100">
        <v>24</v>
      </c>
      <c r="H73" s="101">
        <v>28</v>
      </c>
      <c r="I73" s="102">
        <v>4</v>
      </c>
      <c r="J73" s="101">
        <v>167</v>
      </c>
      <c r="K73" s="102">
        <v>21</v>
      </c>
      <c r="L73" s="101">
        <v>92</v>
      </c>
      <c r="M73" s="102">
        <v>12</v>
      </c>
      <c r="N73" s="87">
        <f t="shared" si="16"/>
        <v>287</v>
      </c>
      <c r="O73" s="88">
        <f t="shared" si="16"/>
        <v>37</v>
      </c>
      <c r="P73" s="102">
        <f>IF(N73&lt;&gt;0,O73/F73,"")</f>
        <v>37</v>
      </c>
      <c r="Q73" s="103">
        <f>IF(N73&lt;&gt;0,N73/O73,"")</f>
        <v>7.756756756756757</v>
      </c>
      <c r="R73" s="101"/>
      <c r="S73" s="104">
        <f t="shared" si="9"/>
      </c>
      <c r="T73" s="101">
        <v>1872307.5</v>
      </c>
      <c r="U73" s="102">
        <v>160576</v>
      </c>
      <c r="V73" s="119">
        <f t="shared" si="15"/>
        <v>11.659946069151056</v>
      </c>
      <c r="W73" s="107"/>
    </row>
    <row r="74" spans="1:23" s="5" customFormat="1" ht="10.5" customHeight="1">
      <c r="A74" s="68">
        <v>70</v>
      </c>
      <c r="B74" s="106" t="s">
        <v>5</v>
      </c>
      <c r="C74" s="99">
        <v>40249</v>
      </c>
      <c r="D74" s="94" t="s">
        <v>22</v>
      </c>
      <c r="E74" s="100">
        <v>116</v>
      </c>
      <c r="F74" s="100">
        <v>3</v>
      </c>
      <c r="G74" s="100">
        <v>20</v>
      </c>
      <c r="H74" s="101">
        <v>54</v>
      </c>
      <c r="I74" s="102">
        <v>9</v>
      </c>
      <c r="J74" s="101">
        <v>90</v>
      </c>
      <c r="K74" s="102">
        <v>15</v>
      </c>
      <c r="L74" s="101">
        <v>114</v>
      </c>
      <c r="M74" s="102">
        <v>19</v>
      </c>
      <c r="N74" s="87">
        <f t="shared" si="16"/>
        <v>258</v>
      </c>
      <c r="O74" s="88">
        <f t="shared" si="16"/>
        <v>43</v>
      </c>
      <c r="P74" s="102">
        <f>IF(N74&lt;&gt;0,O74/F74,"")</f>
        <v>14.333333333333334</v>
      </c>
      <c r="Q74" s="103">
        <f>IF(N74&lt;&gt;0,N74/O74,"")</f>
        <v>6</v>
      </c>
      <c r="R74" s="101">
        <v>252</v>
      </c>
      <c r="S74" s="104">
        <f t="shared" si="9"/>
        <v>0.023809523809523808</v>
      </c>
      <c r="T74" s="101">
        <v>1539931.25</v>
      </c>
      <c r="U74" s="102">
        <v>208436</v>
      </c>
      <c r="V74" s="119">
        <f t="shared" si="15"/>
        <v>7.38802917922048</v>
      </c>
      <c r="W74" s="107">
        <v>1</v>
      </c>
    </row>
    <row r="75" spans="1:23" s="5" customFormat="1" ht="10.5" customHeight="1">
      <c r="A75" s="68">
        <v>71</v>
      </c>
      <c r="B75" s="106" t="s">
        <v>14</v>
      </c>
      <c r="C75" s="99">
        <v>40312</v>
      </c>
      <c r="D75" s="94" t="s">
        <v>23</v>
      </c>
      <c r="E75" s="100">
        <v>10</v>
      </c>
      <c r="F75" s="100">
        <v>4</v>
      </c>
      <c r="G75" s="100">
        <v>10</v>
      </c>
      <c r="H75" s="101">
        <v>78</v>
      </c>
      <c r="I75" s="102">
        <v>12</v>
      </c>
      <c r="J75" s="101">
        <v>80</v>
      </c>
      <c r="K75" s="102">
        <v>12</v>
      </c>
      <c r="L75" s="101">
        <v>97</v>
      </c>
      <c r="M75" s="102">
        <v>15</v>
      </c>
      <c r="N75" s="87">
        <f>+H75+J75+L75</f>
        <v>255</v>
      </c>
      <c r="O75" s="88">
        <f>+I75+K75+M75</f>
        <v>39</v>
      </c>
      <c r="P75" s="102">
        <f>IF(N75&lt;&gt;0,O75/F75,"")</f>
        <v>9.75</v>
      </c>
      <c r="Q75" s="103">
        <f>IF(N75&lt;&gt;0,N75/O75,"")</f>
        <v>6.538461538461538</v>
      </c>
      <c r="R75" s="101">
        <v>577</v>
      </c>
      <c r="S75" s="104">
        <f t="shared" si="9"/>
        <v>-0.5580589254766031</v>
      </c>
      <c r="T75" s="101">
        <v>65870</v>
      </c>
      <c r="U75" s="102">
        <v>7243</v>
      </c>
      <c r="V75" s="119">
        <f>+T75/U75</f>
        <v>9.094297942841363</v>
      </c>
      <c r="W75" s="107">
        <v>1</v>
      </c>
    </row>
    <row r="76" spans="1:23" s="5" customFormat="1" ht="10.5" customHeight="1">
      <c r="A76" s="68">
        <v>72</v>
      </c>
      <c r="B76" s="106" t="s">
        <v>107</v>
      </c>
      <c r="C76" s="99">
        <v>40291</v>
      </c>
      <c r="D76" s="94" t="s">
        <v>23</v>
      </c>
      <c r="E76" s="100">
        <v>30</v>
      </c>
      <c r="F76" s="100">
        <v>1</v>
      </c>
      <c r="G76" s="100">
        <v>12</v>
      </c>
      <c r="H76" s="101">
        <v>60</v>
      </c>
      <c r="I76" s="102">
        <v>10</v>
      </c>
      <c r="J76" s="101">
        <v>74</v>
      </c>
      <c r="K76" s="102">
        <v>12</v>
      </c>
      <c r="L76" s="101">
        <v>68</v>
      </c>
      <c r="M76" s="102">
        <v>11</v>
      </c>
      <c r="N76" s="87">
        <f>+H76+J76+L76</f>
        <v>202</v>
      </c>
      <c r="O76" s="88">
        <f>+I76+K76+M76</f>
        <v>33</v>
      </c>
      <c r="P76" s="102">
        <f>IF(N76&lt;&gt;0,O76/F76,"")</f>
        <v>33</v>
      </c>
      <c r="Q76" s="103">
        <f>IF(N76&lt;&gt;0,N76/O76,"")</f>
        <v>6.121212121212121</v>
      </c>
      <c r="R76" s="101">
        <v>202</v>
      </c>
      <c r="S76" s="104">
        <f t="shared" si="9"/>
        <v>0</v>
      </c>
      <c r="T76" s="101">
        <v>105798</v>
      </c>
      <c r="U76" s="102">
        <v>11424</v>
      </c>
      <c r="V76" s="119">
        <f>+T76/U76</f>
        <v>9.261029411764707</v>
      </c>
      <c r="W76" s="107"/>
    </row>
    <row r="77" spans="1:23" s="5" customFormat="1" ht="10.5" customHeight="1">
      <c r="A77" s="68">
        <v>73</v>
      </c>
      <c r="B77" s="106" t="s">
        <v>108</v>
      </c>
      <c r="C77" s="99">
        <v>40319</v>
      </c>
      <c r="D77" s="105" t="s">
        <v>20</v>
      </c>
      <c r="E77" s="100">
        <v>2</v>
      </c>
      <c r="F77" s="100">
        <v>1</v>
      </c>
      <c r="G77" s="100">
        <v>9</v>
      </c>
      <c r="H77" s="101">
        <v>43</v>
      </c>
      <c r="I77" s="102">
        <v>16</v>
      </c>
      <c r="J77" s="101">
        <v>53.5</v>
      </c>
      <c r="K77" s="102">
        <v>19</v>
      </c>
      <c r="L77" s="101">
        <v>65.5</v>
      </c>
      <c r="M77" s="102">
        <v>25</v>
      </c>
      <c r="N77" s="87">
        <f aca="true" t="shared" si="17" ref="N77:O81">H77+J77+L77</f>
        <v>162</v>
      </c>
      <c r="O77" s="88">
        <f t="shared" si="17"/>
        <v>60</v>
      </c>
      <c r="P77" s="102">
        <f>O77/F77</f>
        <v>60</v>
      </c>
      <c r="Q77" s="103">
        <f>+N77/O77</f>
        <v>2.7</v>
      </c>
      <c r="R77" s="101"/>
      <c r="S77" s="104">
        <f t="shared" si="9"/>
      </c>
      <c r="T77" s="101">
        <v>11353</v>
      </c>
      <c r="U77" s="102">
        <v>1325</v>
      </c>
      <c r="V77" s="119">
        <f aca="true" t="shared" si="18" ref="V77:V87">T77/U77</f>
        <v>8.568301886792453</v>
      </c>
      <c r="W77" s="107"/>
    </row>
    <row r="78" spans="1:23" s="5" customFormat="1" ht="10.5" customHeight="1">
      <c r="A78" s="68">
        <v>74</v>
      </c>
      <c r="B78" s="89" t="s">
        <v>69</v>
      </c>
      <c r="C78" s="99">
        <v>40333</v>
      </c>
      <c r="D78" s="105" t="s">
        <v>20</v>
      </c>
      <c r="E78" s="100">
        <v>4</v>
      </c>
      <c r="F78" s="100">
        <v>1</v>
      </c>
      <c r="G78" s="100">
        <v>7</v>
      </c>
      <c r="H78" s="101">
        <v>0</v>
      </c>
      <c r="I78" s="102">
        <v>0</v>
      </c>
      <c r="J78" s="101">
        <v>90</v>
      </c>
      <c r="K78" s="102">
        <v>9</v>
      </c>
      <c r="L78" s="101">
        <v>30</v>
      </c>
      <c r="M78" s="102">
        <v>3</v>
      </c>
      <c r="N78" s="87">
        <f t="shared" si="17"/>
        <v>120</v>
      </c>
      <c r="O78" s="88">
        <f t="shared" si="17"/>
        <v>12</v>
      </c>
      <c r="P78" s="102">
        <f>O78/F78</f>
        <v>12</v>
      </c>
      <c r="Q78" s="103">
        <f>+N78/O78</f>
        <v>10</v>
      </c>
      <c r="R78" s="101">
        <v>404</v>
      </c>
      <c r="S78" s="104">
        <f t="shared" si="9"/>
        <v>-0.7029702970297029</v>
      </c>
      <c r="T78" s="101">
        <v>23407.7</v>
      </c>
      <c r="U78" s="102">
        <v>2694</v>
      </c>
      <c r="V78" s="119">
        <f t="shared" si="18"/>
        <v>8.688827023014106</v>
      </c>
      <c r="W78" s="107"/>
    </row>
    <row r="79" spans="1:23" s="5" customFormat="1" ht="10.5" customHeight="1">
      <c r="A79" s="68">
        <v>75</v>
      </c>
      <c r="B79" s="106" t="s">
        <v>72</v>
      </c>
      <c r="C79" s="99">
        <v>40074</v>
      </c>
      <c r="D79" s="94" t="s">
        <v>22</v>
      </c>
      <c r="E79" s="100">
        <v>142</v>
      </c>
      <c r="F79" s="100">
        <v>1</v>
      </c>
      <c r="G79" s="100">
        <v>15</v>
      </c>
      <c r="H79" s="101">
        <v>12</v>
      </c>
      <c r="I79" s="102">
        <v>2</v>
      </c>
      <c r="J79" s="101">
        <v>60</v>
      </c>
      <c r="K79" s="102">
        <v>10</v>
      </c>
      <c r="L79" s="101">
        <v>36</v>
      </c>
      <c r="M79" s="102">
        <v>6</v>
      </c>
      <c r="N79" s="87">
        <f t="shared" si="17"/>
        <v>108</v>
      </c>
      <c r="O79" s="88">
        <f t="shared" si="17"/>
        <v>18</v>
      </c>
      <c r="P79" s="102">
        <f>IF(N79&lt;&gt;0,O79/F79,"")</f>
        <v>18</v>
      </c>
      <c r="Q79" s="103">
        <f>IF(N79&lt;&gt;0,N79/O79,"")</f>
        <v>6</v>
      </c>
      <c r="R79" s="101">
        <v>132</v>
      </c>
      <c r="S79" s="104">
        <f t="shared" si="9"/>
        <v>-0.18181818181818182</v>
      </c>
      <c r="T79" s="101">
        <v>813343.5</v>
      </c>
      <c r="U79" s="102">
        <v>102902</v>
      </c>
      <c r="V79" s="119">
        <f t="shared" si="18"/>
        <v>7.904059201959146</v>
      </c>
      <c r="W79" s="107">
        <v>1</v>
      </c>
    </row>
    <row r="80" spans="1:23" s="5" customFormat="1" ht="10.5" customHeight="1">
      <c r="A80" s="68">
        <v>76</v>
      </c>
      <c r="B80" s="106" t="s">
        <v>109</v>
      </c>
      <c r="C80" s="99">
        <v>40277</v>
      </c>
      <c r="D80" s="105" t="s">
        <v>20</v>
      </c>
      <c r="E80" s="100">
        <v>9</v>
      </c>
      <c r="F80" s="100">
        <v>1</v>
      </c>
      <c r="G80" s="100">
        <v>15</v>
      </c>
      <c r="H80" s="101">
        <v>43</v>
      </c>
      <c r="I80" s="102">
        <v>6</v>
      </c>
      <c r="J80" s="101">
        <v>14</v>
      </c>
      <c r="K80" s="102">
        <v>2</v>
      </c>
      <c r="L80" s="101">
        <v>30</v>
      </c>
      <c r="M80" s="102">
        <v>4</v>
      </c>
      <c r="N80" s="87">
        <f t="shared" si="17"/>
        <v>87</v>
      </c>
      <c r="O80" s="88">
        <f t="shared" si="17"/>
        <v>12</v>
      </c>
      <c r="P80" s="102">
        <f>O80/F80</f>
        <v>12</v>
      </c>
      <c r="Q80" s="103">
        <f>+N80/O80</f>
        <v>7.25</v>
      </c>
      <c r="R80" s="101"/>
      <c r="S80" s="104">
        <f t="shared" si="9"/>
      </c>
      <c r="T80" s="101">
        <v>28105</v>
      </c>
      <c r="U80" s="102">
        <v>3942</v>
      </c>
      <c r="V80" s="119">
        <f t="shared" si="18"/>
        <v>7.12962962962963</v>
      </c>
      <c r="W80" s="107"/>
    </row>
    <row r="81" spans="1:23" s="5" customFormat="1" ht="10.5" customHeight="1">
      <c r="A81" s="68">
        <v>77</v>
      </c>
      <c r="B81" s="106" t="s">
        <v>70</v>
      </c>
      <c r="C81" s="99">
        <v>40319</v>
      </c>
      <c r="D81" s="105" t="s">
        <v>20</v>
      </c>
      <c r="E81" s="100">
        <v>6</v>
      </c>
      <c r="F81" s="100">
        <v>1</v>
      </c>
      <c r="G81" s="100">
        <v>7</v>
      </c>
      <c r="H81" s="101">
        <v>24</v>
      </c>
      <c r="I81" s="102">
        <v>4</v>
      </c>
      <c r="J81" s="101">
        <v>12</v>
      </c>
      <c r="K81" s="102">
        <v>2</v>
      </c>
      <c r="L81" s="101">
        <v>44</v>
      </c>
      <c r="M81" s="102">
        <v>7</v>
      </c>
      <c r="N81" s="87">
        <f t="shared" si="17"/>
        <v>80</v>
      </c>
      <c r="O81" s="88">
        <f t="shared" si="17"/>
        <v>13</v>
      </c>
      <c r="P81" s="102">
        <f>O81/F81</f>
        <v>13</v>
      </c>
      <c r="Q81" s="103">
        <f>+N81/O81</f>
        <v>6.153846153846154</v>
      </c>
      <c r="R81" s="101">
        <v>142</v>
      </c>
      <c r="S81" s="104">
        <f t="shared" si="9"/>
        <v>-0.43661971830985913</v>
      </c>
      <c r="T81" s="101">
        <v>8265.5</v>
      </c>
      <c r="U81" s="102">
        <v>1039</v>
      </c>
      <c r="V81" s="119">
        <f t="shared" si="18"/>
        <v>7.955245428296439</v>
      </c>
      <c r="W81" s="107">
        <v>1</v>
      </c>
    </row>
    <row r="82" spans="1:23" s="5" customFormat="1" ht="10.5" customHeight="1">
      <c r="A82" s="68">
        <v>78</v>
      </c>
      <c r="B82" s="106">
        <v>2012</v>
      </c>
      <c r="C82" s="99">
        <v>40130</v>
      </c>
      <c r="D82" s="94" t="s">
        <v>19</v>
      </c>
      <c r="E82" s="100">
        <v>178</v>
      </c>
      <c r="F82" s="100">
        <v>1</v>
      </c>
      <c r="G82" s="100">
        <v>23</v>
      </c>
      <c r="H82" s="101">
        <v>24</v>
      </c>
      <c r="I82" s="102">
        <v>4</v>
      </c>
      <c r="J82" s="101">
        <v>36</v>
      </c>
      <c r="K82" s="102">
        <v>6</v>
      </c>
      <c r="L82" s="101">
        <v>18</v>
      </c>
      <c r="M82" s="102">
        <v>3</v>
      </c>
      <c r="N82" s="87">
        <f>+H82+J82+L82</f>
        <v>78</v>
      </c>
      <c r="O82" s="88">
        <f>+I82+K82+M82</f>
        <v>13</v>
      </c>
      <c r="P82" s="102">
        <f>IF(N82&lt;&gt;0,O82/F82,"")</f>
        <v>13</v>
      </c>
      <c r="Q82" s="103">
        <f>IF(N82&lt;&gt;0,N82/O82,"")</f>
        <v>6</v>
      </c>
      <c r="R82" s="101"/>
      <c r="S82" s="104">
        <f aca="true" t="shared" si="19" ref="S82:S87">IF(R82&lt;&gt;0,-(R82-N82)/R82,"")</f>
      </c>
      <c r="T82" s="101">
        <v>13262294</v>
      </c>
      <c r="U82" s="102">
        <v>1496223</v>
      </c>
      <c r="V82" s="119">
        <f t="shared" si="18"/>
        <v>8.863848503866068</v>
      </c>
      <c r="W82" s="108"/>
    </row>
    <row r="83" spans="1:23" s="5" customFormat="1" ht="10.5" customHeight="1">
      <c r="A83" s="68">
        <v>79</v>
      </c>
      <c r="B83" s="106" t="s">
        <v>110</v>
      </c>
      <c r="C83" s="99">
        <v>40186</v>
      </c>
      <c r="D83" s="105" t="s">
        <v>20</v>
      </c>
      <c r="E83" s="100">
        <v>4</v>
      </c>
      <c r="F83" s="100">
        <v>1</v>
      </c>
      <c r="G83" s="100">
        <v>24</v>
      </c>
      <c r="H83" s="101">
        <v>32</v>
      </c>
      <c r="I83" s="102">
        <v>5</v>
      </c>
      <c r="J83" s="101">
        <v>24</v>
      </c>
      <c r="K83" s="102">
        <v>4</v>
      </c>
      <c r="L83" s="101">
        <v>12</v>
      </c>
      <c r="M83" s="102">
        <v>2</v>
      </c>
      <c r="N83" s="87">
        <f aca="true" t="shared" si="20" ref="N83:O87">H83+J83+L83</f>
        <v>68</v>
      </c>
      <c r="O83" s="88">
        <f t="shared" si="20"/>
        <v>11</v>
      </c>
      <c r="P83" s="102">
        <f>O83/F83</f>
        <v>11</v>
      </c>
      <c r="Q83" s="103">
        <f>+N83/O83</f>
        <v>6.181818181818182</v>
      </c>
      <c r="R83" s="101"/>
      <c r="S83" s="104">
        <f t="shared" si="19"/>
      </c>
      <c r="T83" s="101">
        <v>45449</v>
      </c>
      <c r="U83" s="102">
        <v>6240</v>
      </c>
      <c r="V83" s="119">
        <f t="shared" si="18"/>
        <v>7.28349358974359</v>
      </c>
      <c r="W83" s="107"/>
    </row>
    <row r="84" spans="1:23" s="5" customFormat="1" ht="10.5" customHeight="1">
      <c r="A84" s="68">
        <v>80</v>
      </c>
      <c r="B84" s="106" t="s">
        <v>111</v>
      </c>
      <c r="C84" s="99">
        <v>40284</v>
      </c>
      <c r="D84" s="105" t="s">
        <v>20</v>
      </c>
      <c r="E84" s="100">
        <v>14</v>
      </c>
      <c r="F84" s="100">
        <v>1</v>
      </c>
      <c r="G84" s="100">
        <v>11</v>
      </c>
      <c r="H84" s="101">
        <v>0</v>
      </c>
      <c r="I84" s="102">
        <v>0</v>
      </c>
      <c r="J84" s="101">
        <v>59</v>
      </c>
      <c r="K84" s="102">
        <v>8</v>
      </c>
      <c r="L84" s="101">
        <v>0</v>
      </c>
      <c r="M84" s="102">
        <v>0</v>
      </c>
      <c r="N84" s="87">
        <f t="shared" si="20"/>
        <v>59</v>
      </c>
      <c r="O84" s="88">
        <f t="shared" si="20"/>
        <v>8</v>
      </c>
      <c r="P84" s="102">
        <f>O84/F84</f>
        <v>8</v>
      </c>
      <c r="Q84" s="103">
        <f>+N84/O84</f>
        <v>7.375</v>
      </c>
      <c r="R84" s="101"/>
      <c r="S84" s="104">
        <f t="shared" si="19"/>
      </c>
      <c r="T84" s="101">
        <v>136587.5</v>
      </c>
      <c r="U84" s="102">
        <v>10903</v>
      </c>
      <c r="V84" s="119">
        <f t="shared" si="18"/>
        <v>12.527515362744198</v>
      </c>
      <c r="W84" s="107"/>
    </row>
    <row r="85" spans="1:23" s="5" customFormat="1" ht="10.5" customHeight="1">
      <c r="A85" s="68">
        <v>81</v>
      </c>
      <c r="B85" s="106" t="s">
        <v>71</v>
      </c>
      <c r="C85" s="99">
        <v>40165</v>
      </c>
      <c r="D85" s="94" t="s">
        <v>22</v>
      </c>
      <c r="E85" s="100">
        <v>40</v>
      </c>
      <c r="F85" s="100">
        <v>1</v>
      </c>
      <c r="G85" s="100">
        <v>29</v>
      </c>
      <c r="H85" s="101">
        <v>0</v>
      </c>
      <c r="I85" s="102">
        <v>0</v>
      </c>
      <c r="J85" s="101">
        <v>22</v>
      </c>
      <c r="K85" s="102">
        <v>4</v>
      </c>
      <c r="L85" s="101">
        <v>34</v>
      </c>
      <c r="M85" s="102">
        <v>6</v>
      </c>
      <c r="N85" s="87">
        <f t="shared" si="20"/>
        <v>56</v>
      </c>
      <c r="O85" s="88">
        <f t="shared" si="20"/>
        <v>10</v>
      </c>
      <c r="P85" s="102">
        <f>IF(N85&lt;&gt;0,O85/F85,"")</f>
        <v>10</v>
      </c>
      <c r="Q85" s="103">
        <f>IF(N85&lt;&gt;0,N85/O85,"")</f>
        <v>5.6</v>
      </c>
      <c r="R85" s="101">
        <v>135</v>
      </c>
      <c r="S85" s="104">
        <f t="shared" si="19"/>
        <v>-0.5851851851851851</v>
      </c>
      <c r="T85" s="101">
        <v>1134201</v>
      </c>
      <c r="U85" s="102">
        <v>138628</v>
      </c>
      <c r="V85" s="119">
        <f t="shared" si="18"/>
        <v>8.181615546642814</v>
      </c>
      <c r="W85" s="107">
        <v>1</v>
      </c>
    </row>
    <row r="86" spans="1:23" s="5" customFormat="1" ht="10.5" customHeight="1">
      <c r="A86" s="68">
        <v>82</v>
      </c>
      <c r="B86" s="106" t="s">
        <v>16</v>
      </c>
      <c r="C86" s="99">
        <v>40193</v>
      </c>
      <c r="D86" s="94" t="s">
        <v>22</v>
      </c>
      <c r="E86" s="100">
        <v>124</v>
      </c>
      <c r="F86" s="100">
        <v>1</v>
      </c>
      <c r="G86" s="100">
        <v>22</v>
      </c>
      <c r="H86" s="101">
        <v>0</v>
      </c>
      <c r="I86" s="102">
        <v>0</v>
      </c>
      <c r="J86" s="101">
        <v>12</v>
      </c>
      <c r="K86" s="102">
        <v>2</v>
      </c>
      <c r="L86" s="101">
        <v>25.5</v>
      </c>
      <c r="M86" s="102">
        <v>4</v>
      </c>
      <c r="N86" s="87">
        <f t="shared" si="20"/>
        <v>37.5</v>
      </c>
      <c r="O86" s="88">
        <f t="shared" si="20"/>
        <v>6</v>
      </c>
      <c r="P86" s="102">
        <f>IF(N86&lt;&gt;0,O86/F86,"")</f>
        <v>6</v>
      </c>
      <c r="Q86" s="103">
        <f>IF(N86&lt;&gt;0,N86/O86,"")</f>
        <v>6.25</v>
      </c>
      <c r="R86" s="101">
        <v>111.5</v>
      </c>
      <c r="S86" s="104">
        <f t="shared" si="19"/>
        <v>-0.6636771300448431</v>
      </c>
      <c r="T86" s="101">
        <v>460763.25</v>
      </c>
      <c r="U86" s="102">
        <v>58371</v>
      </c>
      <c r="V86" s="119">
        <f t="shared" si="18"/>
        <v>7.893701495605694</v>
      </c>
      <c r="W86" s="107">
        <v>1</v>
      </c>
    </row>
    <row r="87" spans="1:23" s="5" customFormat="1" ht="10.5" customHeight="1" thickBot="1">
      <c r="A87" s="68">
        <v>83</v>
      </c>
      <c r="B87" s="120" t="s">
        <v>74</v>
      </c>
      <c r="C87" s="121">
        <v>40326</v>
      </c>
      <c r="D87" s="122" t="s">
        <v>20</v>
      </c>
      <c r="E87" s="123">
        <v>5</v>
      </c>
      <c r="F87" s="123">
        <v>1</v>
      </c>
      <c r="G87" s="123">
        <v>9</v>
      </c>
      <c r="H87" s="124">
        <v>12</v>
      </c>
      <c r="I87" s="125">
        <v>2</v>
      </c>
      <c r="J87" s="124">
        <v>12</v>
      </c>
      <c r="K87" s="125">
        <v>2</v>
      </c>
      <c r="L87" s="124">
        <v>12</v>
      </c>
      <c r="M87" s="125">
        <v>2</v>
      </c>
      <c r="N87" s="92">
        <f t="shared" si="20"/>
        <v>36</v>
      </c>
      <c r="O87" s="93">
        <f t="shared" si="20"/>
        <v>6</v>
      </c>
      <c r="P87" s="125">
        <f>O87/F87</f>
        <v>6</v>
      </c>
      <c r="Q87" s="126">
        <f>+N87/O87</f>
        <v>6</v>
      </c>
      <c r="R87" s="124">
        <v>67</v>
      </c>
      <c r="S87" s="127">
        <f t="shared" si="19"/>
        <v>-0.4626865671641791</v>
      </c>
      <c r="T87" s="124">
        <v>10983.5</v>
      </c>
      <c r="U87" s="125">
        <v>1532</v>
      </c>
      <c r="V87" s="128">
        <f t="shared" si="18"/>
        <v>7.169386422976501</v>
      </c>
      <c r="W87" s="107">
        <v>1</v>
      </c>
    </row>
    <row r="88" spans="1:26" s="7" customFormat="1" ht="15">
      <c r="A88" s="69"/>
      <c r="B88" s="167"/>
      <c r="C88" s="168"/>
      <c r="D88" s="169"/>
      <c r="E88" s="1"/>
      <c r="F88" s="1"/>
      <c r="G88" s="2"/>
      <c r="H88" s="21"/>
      <c r="I88" s="24"/>
      <c r="J88" s="21"/>
      <c r="K88" s="24"/>
      <c r="L88" s="21"/>
      <c r="M88" s="24"/>
      <c r="N88" s="22"/>
      <c r="O88" s="56"/>
      <c r="P88" s="46"/>
      <c r="Q88" s="47"/>
      <c r="R88" s="48"/>
      <c r="S88" s="49"/>
      <c r="T88" s="48"/>
      <c r="U88" s="46"/>
      <c r="V88" s="47"/>
      <c r="W88" s="73"/>
      <c r="Z88" s="7" t="s">
        <v>53</v>
      </c>
    </row>
    <row r="89" spans="1:23" s="10" customFormat="1" ht="18">
      <c r="A89" s="70"/>
      <c r="B89" s="8"/>
      <c r="C89" s="9"/>
      <c r="E89" s="11"/>
      <c r="F89" s="12"/>
      <c r="G89" s="13"/>
      <c r="H89" s="14"/>
      <c r="I89" s="25"/>
      <c r="J89" s="14"/>
      <c r="K89" s="25"/>
      <c r="L89" s="14"/>
      <c r="M89" s="25"/>
      <c r="N89" s="14"/>
      <c r="O89" s="25"/>
      <c r="P89" s="51"/>
      <c r="Q89" s="52"/>
      <c r="R89" s="53"/>
      <c r="S89" s="54"/>
      <c r="T89" s="53"/>
      <c r="U89" s="51"/>
      <c r="V89" s="52"/>
      <c r="W89" s="74"/>
    </row>
    <row r="90" spans="4:22" ht="18" customHeight="1">
      <c r="D90" s="164"/>
      <c r="E90" s="165"/>
      <c r="F90" s="166"/>
      <c r="R90" s="150" t="s">
        <v>35</v>
      </c>
      <c r="S90" s="151"/>
      <c r="T90" s="151"/>
      <c r="U90" s="151"/>
      <c r="V90" s="152"/>
    </row>
    <row r="91" spans="4:22" ht="18">
      <c r="D91" s="18"/>
      <c r="E91" s="19"/>
      <c r="F91" s="19"/>
      <c r="R91" s="153"/>
      <c r="S91" s="154"/>
      <c r="T91" s="154"/>
      <c r="U91" s="154"/>
      <c r="V91" s="155"/>
    </row>
    <row r="92" spans="18:22" ht="18">
      <c r="R92" s="156"/>
      <c r="S92" s="157"/>
      <c r="T92" s="157"/>
      <c r="U92" s="157"/>
      <c r="V92" s="158"/>
    </row>
    <row r="93" spans="15:22" ht="18">
      <c r="O93" s="147" t="s">
        <v>4</v>
      </c>
      <c r="P93" s="148"/>
      <c r="Q93" s="148"/>
      <c r="R93" s="148"/>
      <c r="S93" s="148"/>
      <c r="T93" s="148"/>
      <c r="U93" s="148"/>
      <c r="V93" s="148"/>
    </row>
    <row r="94" spans="15:22" ht="18">
      <c r="O94" s="148"/>
      <c r="P94" s="148"/>
      <c r="Q94" s="148"/>
      <c r="R94" s="148"/>
      <c r="S94" s="148"/>
      <c r="T94" s="148"/>
      <c r="U94" s="148"/>
      <c r="V94" s="148"/>
    </row>
    <row r="95" spans="15:22" ht="18">
      <c r="O95" s="148"/>
      <c r="P95" s="148"/>
      <c r="Q95" s="148"/>
      <c r="R95" s="148"/>
      <c r="S95" s="148"/>
      <c r="T95" s="148"/>
      <c r="U95" s="148"/>
      <c r="V95" s="148"/>
    </row>
    <row r="96" spans="15:22" ht="18">
      <c r="O96" s="148"/>
      <c r="P96" s="148"/>
      <c r="Q96" s="148"/>
      <c r="R96" s="148"/>
      <c r="S96" s="148"/>
      <c r="T96" s="148"/>
      <c r="U96" s="148"/>
      <c r="V96" s="148"/>
    </row>
    <row r="97" spans="15:22" ht="18">
      <c r="O97" s="148"/>
      <c r="P97" s="148"/>
      <c r="Q97" s="148"/>
      <c r="R97" s="148"/>
      <c r="S97" s="148"/>
      <c r="T97" s="148"/>
      <c r="U97" s="148"/>
      <c r="V97" s="148"/>
    </row>
    <row r="98" spans="15:22" ht="18">
      <c r="O98" s="148"/>
      <c r="P98" s="148"/>
      <c r="Q98" s="148"/>
      <c r="R98" s="148"/>
      <c r="S98" s="148"/>
      <c r="T98" s="148"/>
      <c r="U98" s="148"/>
      <c r="V98" s="148"/>
    </row>
    <row r="99" spans="15:22" ht="18">
      <c r="O99" s="149" t="s">
        <v>47</v>
      </c>
      <c r="P99" s="148"/>
      <c r="Q99" s="148"/>
      <c r="R99" s="148"/>
      <c r="S99" s="148"/>
      <c r="T99" s="148"/>
      <c r="U99" s="148"/>
      <c r="V99" s="148"/>
    </row>
    <row r="100" spans="15:22" ht="18">
      <c r="O100" s="148"/>
      <c r="P100" s="148"/>
      <c r="Q100" s="148"/>
      <c r="R100" s="148"/>
      <c r="S100" s="148"/>
      <c r="T100" s="148"/>
      <c r="U100" s="148"/>
      <c r="V100" s="148"/>
    </row>
    <row r="101" spans="15:22" ht="18">
      <c r="O101" s="148"/>
      <c r="P101" s="148"/>
      <c r="Q101" s="148"/>
      <c r="R101" s="148"/>
      <c r="S101" s="148"/>
      <c r="T101" s="148"/>
      <c r="U101" s="148"/>
      <c r="V101" s="148"/>
    </row>
    <row r="102" spans="15:22" ht="18">
      <c r="O102" s="148"/>
      <c r="P102" s="148"/>
      <c r="Q102" s="148"/>
      <c r="R102" s="148"/>
      <c r="S102" s="148"/>
      <c r="T102" s="148"/>
      <c r="U102" s="148"/>
      <c r="V102" s="148"/>
    </row>
    <row r="103" spans="15:22" ht="18">
      <c r="O103" s="148"/>
      <c r="P103" s="148"/>
      <c r="Q103" s="148"/>
      <c r="R103" s="148"/>
      <c r="S103" s="148"/>
      <c r="T103" s="148"/>
      <c r="U103" s="148"/>
      <c r="V103" s="148"/>
    </row>
    <row r="104" spans="15:22" ht="18">
      <c r="O104" s="148"/>
      <c r="P104" s="148"/>
      <c r="Q104" s="148"/>
      <c r="R104" s="148"/>
      <c r="S104" s="148"/>
      <c r="T104" s="148"/>
      <c r="U104" s="148"/>
      <c r="V104" s="148"/>
    </row>
    <row r="105" spans="15:22" ht="18">
      <c r="O105" s="148"/>
      <c r="P105" s="148"/>
      <c r="Q105" s="148"/>
      <c r="R105" s="148"/>
      <c r="S105" s="148"/>
      <c r="T105" s="148"/>
      <c r="U105" s="148"/>
      <c r="V105" s="148"/>
    </row>
  </sheetData>
  <sheetProtection/>
  <mergeCells count="18">
    <mergeCell ref="N3:Q3"/>
    <mergeCell ref="A2:V2"/>
    <mergeCell ref="R3:S3"/>
    <mergeCell ref="E3:E4"/>
    <mergeCell ref="H3:I3"/>
    <mergeCell ref="F3:F4"/>
    <mergeCell ref="T3:V3"/>
    <mergeCell ref="B3:B4"/>
    <mergeCell ref="O93:V98"/>
    <mergeCell ref="O99:V105"/>
    <mergeCell ref="R90:V92"/>
    <mergeCell ref="C3:C4"/>
    <mergeCell ref="G3:G4"/>
    <mergeCell ref="D3:D4"/>
    <mergeCell ref="D90:F90"/>
    <mergeCell ref="B88:D88"/>
    <mergeCell ref="L3:M3"/>
    <mergeCell ref="J3:K3"/>
  </mergeCells>
  <printOptions/>
  <pageMargins left="0.3" right="0.13" top="1" bottom="1" header="0.5" footer="0.5"/>
  <pageSetup orientation="portrait" paperSize="9" scale="35"/>
  <ignoredErrors>
    <ignoredError sqref="O88:V98 N11:N18 R11:V18 O19:Q49 R19:V49 N19:N49 O11:Q18 O7:Q10 V10 Q57:Z85 Q52:Z56 Q86:Z86 N57:P85"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D8" sqref="D8"/>
    </sheetView>
  </sheetViews>
  <sheetFormatPr defaultColWidth="4.421875" defaultRowHeight="12.75"/>
  <cols>
    <col min="1" max="1" width="3.28125" style="84" bestFit="1" customWidth="1"/>
    <col min="2" max="2" width="39.140625" style="15" bestFit="1"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2.14062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2.7109375" style="43" bestFit="1" customWidth="1"/>
    <col min="21" max="21" width="9.14062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177" t="s">
        <v>48</v>
      </c>
      <c r="B2" s="178"/>
      <c r="C2" s="178"/>
      <c r="D2" s="178"/>
      <c r="E2" s="178"/>
      <c r="F2" s="178"/>
      <c r="G2" s="178"/>
      <c r="H2" s="178"/>
      <c r="I2" s="178"/>
      <c r="J2" s="178"/>
      <c r="K2" s="178"/>
      <c r="L2" s="178"/>
      <c r="M2" s="178"/>
      <c r="N2" s="178"/>
      <c r="O2" s="178"/>
      <c r="P2" s="178"/>
      <c r="Q2" s="178"/>
      <c r="R2" s="178"/>
      <c r="S2" s="178"/>
      <c r="T2" s="178"/>
      <c r="U2" s="178"/>
      <c r="V2" s="178"/>
      <c r="W2" s="45"/>
    </row>
    <row r="3" spans="1:23" s="59" customFormat="1" ht="20.25" customHeight="1">
      <c r="A3" s="78"/>
      <c r="B3" s="175" t="s">
        <v>49</v>
      </c>
      <c r="C3" s="159" t="s">
        <v>54</v>
      </c>
      <c r="D3" s="161" t="s">
        <v>37</v>
      </c>
      <c r="E3" s="161" t="s">
        <v>0</v>
      </c>
      <c r="F3" s="161" t="s">
        <v>1</v>
      </c>
      <c r="G3" s="161" t="s">
        <v>2</v>
      </c>
      <c r="H3" s="170" t="s">
        <v>38</v>
      </c>
      <c r="I3" s="170"/>
      <c r="J3" s="170" t="s">
        <v>39</v>
      </c>
      <c r="K3" s="170"/>
      <c r="L3" s="170" t="s">
        <v>40</v>
      </c>
      <c r="M3" s="170"/>
      <c r="N3" s="171" t="s">
        <v>3</v>
      </c>
      <c r="O3" s="171"/>
      <c r="P3" s="171"/>
      <c r="Q3" s="171"/>
      <c r="R3" s="170" t="s">
        <v>36</v>
      </c>
      <c r="S3" s="170"/>
      <c r="T3" s="171" t="s">
        <v>50</v>
      </c>
      <c r="U3" s="171"/>
      <c r="V3" s="174"/>
      <c r="W3" s="58"/>
    </row>
    <row r="4" spans="1:23" s="59" customFormat="1" ht="24.75" thickBot="1">
      <c r="A4" s="79"/>
      <c r="B4" s="176"/>
      <c r="C4" s="160"/>
      <c r="D4" s="163"/>
      <c r="E4" s="162"/>
      <c r="F4" s="162"/>
      <c r="G4" s="162"/>
      <c r="H4" s="61" t="s">
        <v>43</v>
      </c>
      <c r="I4" s="62" t="s">
        <v>42</v>
      </c>
      <c r="J4" s="61" t="s">
        <v>43</v>
      </c>
      <c r="K4" s="62" t="s">
        <v>42</v>
      </c>
      <c r="L4" s="61" t="s">
        <v>43</v>
      </c>
      <c r="M4" s="62" t="s">
        <v>42</v>
      </c>
      <c r="N4" s="61" t="s">
        <v>43</v>
      </c>
      <c r="O4" s="62" t="s">
        <v>42</v>
      </c>
      <c r="P4" s="62" t="s">
        <v>51</v>
      </c>
      <c r="Q4" s="63" t="s">
        <v>52</v>
      </c>
      <c r="R4" s="61" t="s">
        <v>43</v>
      </c>
      <c r="S4" s="64" t="s">
        <v>41</v>
      </c>
      <c r="T4" s="61" t="s">
        <v>43</v>
      </c>
      <c r="U4" s="62" t="s">
        <v>42</v>
      </c>
      <c r="V4" s="65" t="s">
        <v>52</v>
      </c>
      <c r="W4" s="58"/>
    </row>
    <row r="5" spans="1:23" s="4" customFormat="1" ht="15" customHeight="1">
      <c r="A5" s="80">
        <v>1</v>
      </c>
      <c r="B5" s="110" t="s">
        <v>86</v>
      </c>
      <c r="C5" s="111">
        <v>40382</v>
      </c>
      <c r="D5" s="112" t="s">
        <v>83</v>
      </c>
      <c r="E5" s="113">
        <v>142</v>
      </c>
      <c r="F5" s="113">
        <v>145</v>
      </c>
      <c r="G5" s="113">
        <v>1</v>
      </c>
      <c r="H5" s="114">
        <v>525188</v>
      </c>
      <c r="I5" s="115">
        <v>42860</v>
      </c>
      <c r="J5" s="114">
        <v>550500</v>
      </c>
      <c r="K5" s="115">
        <v>43501</v>
      </c>
      <c r="L5" s="114">
        <v>508272</v>
      </c>
      <c r="M5" s="115">
        <v>40934</v>
      </c>
      <c r="N5" s="90">
        <f>+L5+J5+H5</f>
        <v>1583960</v>
      </c>
      <c r="O5" s="91">
        <f>+M5+K5+I5</f>
        <v>127295</v>
      </c>
      <c r="P5" s="115">
        <f>+O5/F5</f>
        <v>877.8965517241379</v>
      </c>
      <c r="Q5" s="116">
        <f>+N5/O5</f>
        <v>12.443222436073688</v>
      </c>
      <c r="R5" s="114"/>
      <c r="S5" s="117">
        <f aca="true" t="shared" si="0" ref="S5:S16">IF(R5&lt;&gt;0,-(R5-N5)/R5,"")</f>
      </c>
      <c r="T5" s="114">
        <v>1583960</v>
      </c>
      <c r="U5" s="115">
        <v>127295</v>
      </c>
      <c r="V5" s="118">
        <f>+T5/U5</f>
        <v>12.443222436073688</v>
      </c>
      <c r="W5" s="86"/>
    </row>
    <row r="6" spans="1:23" s="4" customFormat="1" ht="15" customHeight="1">
      <c r="A6" s="80">
        <v>2</v>
      </c>
      <c r="B6" s="106" t="s">
        <v>64</v>
      </c>
      <c r="C6" s="99">
        <v>40375</v>
      </c>
      <c r="D6" s="94" t="s">
        <v>83</v>
      </c>
      <c r="E6" s="100">
        <v>130</v>
      </c>
      <c r="F6" s="100">
        <v>132</v>
      </c>
      <c r="G6" s="100">
        <v>2</v>
      </c>
      <c r="H6" s="101">
        <v>86972</v>
      </c>
      <c r="I6" s="102">
        <v>9120</v>
      </c>
      <c r="J6" s="101">
        <v>114261</v>
      </c>
      <c r="K6" s="102">
        <v>11060</v>
      </c>
      <c r="L6" s="101">
        <v>125929</v>
      </c>
      <c r="M6" s="102">
        <v>12466</v>
      </c>
      <c r="N6" s="87">
        <f>+L6+J6+H6</f>
        <v>327162</v>
      </c>
      <c r="O6" s="88">
        <f>+M6+K6+I6</f>
        <v>32646</v>
      </c>
      <c r="P6" s="102">
        <f>+O6/F6</f>
        <v>247.3181818181818</v>
      </c>
      <c r="Q6" s="103">
        <f>+N6/O6</f>
        <v>10.021503400110273</v>
      </c>
      <c r="R6" s="101">
        <v>725254</v>
      </c>
      <c r="S6" s="104">
        <f t="shared" si="0"/>
        <v>-0.548900109478886</v>
      </c>
      <c r="T6" s="101">
        <v>1506282</v>
      </c>
      <c r="U6" s="102">
        <v>157259</v>
      </c>
      <c r="V6" s="119">
        <f>+T6/U6</f>
        <v>9.578351636472316</v>
      </c>
      <c r="W6" s="86"/>
    </row>
    <row r="7" spans="1:23" s="5" customFormat="1" ht="15" customHeight="1">
      <c r="A7" s="85">
        <v>3</v>
      </c>
      <c r="B7" s="138" t="s">
        <v>44</v>
      </c>
      <c r="C7" s="139">
        <v>40359</v>
      </c>
      <c r="D7" s="140" t="s">
        <v>20</v>
      </c>
      <c r="E7" s="141">
        <v>221</v>
      </c>
      <c r="F7" s="141">
        <v>257</v>
      </c>
      <c r="G7" s="141">
        <v>4</v>
      </c>
      <c r="H7" s="142">
        <v>80209.5</v>
      </c>
      <c r="I7" s="143">
        <v>9451</v>
      </c>
      <c r="J7" s="142">
        <v>99939.5</v>
      </c>
      <c r="K7" s="143">
        <v>11111</v>
      </c>
      <c r="L7" s="142">
        <v>115885</v>
      </c>
      <c r="M7" s="143">
        <v>12776</v>
      </c>
      <c r="N7" s="97">
        <f>H7+J7+L7</f>
        <v>296034</v>
      </c>
      <c r="O7" s="98">
        <f>I7+K7+M7</f>
        <v>33338</v>
      </c>
      <c r="P7" s="143">
        <f>O7/F7</f>
        <v>129.71984435797665</v>
      </c>
      <c r="Q7" s="144">
        <f>IF(N7&lt;&gt;0,N7/O7,"")</f>
        <v>8.879776831243626</v>
      </c>
      <c r="R7" s="142">
        <v>457621.5</v>
      </c>
      <c r="S7" s="145">
        <f t="shared" si="0"/>
        <v>-0.35310294643062007</v>
      </c>
      <c r="T7" s="142">
        <v>7524776.25</v>
      </c>
      <c r="U7" s="143">
        <v>877477</v>
      </c>
      <c r="V7" s="146">
        <f>T7/U7</f>
        <v>8.575468359854446</v>
      </c>
      <c r="W7" s="86"/>
    </row>
    <row r="8" spans="1:23" s="5" customFormat="1" ht="15" customHeight="1">
      <c r="A8" s="81">
        <v>4</v>
      </c>
      <c r="B8" s="129" t="s">
        <v>55</v>
      </c>
      <c r="C8" s="130">
        <v>40368</v>
      </c>
      <c r="D8" s="131" t="s">
        <v>20</v>
      </c>
      <c r="E8" s="132">
        <v>126</v>
      </c>
      <c r="F8" s="132">
        <v>137</v>
      </c>
      <c r="G8" s="132">
        <v>3</v>
      </c>
      <c r="H8" s="133">
        <v>48235.5</v>
      </c>
      <c r="I8" s="134">
        <v>4759</v>
      </c>
      <c r="J8" s="133">
        <v>68809.5</v>
      </c>
      <c r="K8" s="134">
        <v>6376</v>
      </c>
      <c r="L8" s="133">
        <v>77011.5</v>
      </c>
      <c r="M8" s="134">
        <v>7278</v>
      </c>
      <c r="N8" s="95">
        <f>H8+J8+L8</f>
        <v>194056.5</v>
      </c>
      <c r="O8" s="96">
        <f>I8+K8+M8</f>
        <v>18413</v>
      </c>
      <c r="P8" s="134">
        <f>O8/F8</f>
        <v>134.4014598540146</v>
      </c>
      <c r="Q8" s="135">
        <f>+N8/O8</f>
        <v>10.539102807798837</v>
      </c>
      <c r="R8" s="133">
        <v>256142.5</v>
      </c>
      <c r="S8" s="136">
        <f t="shared" si="0"/>
        <v>-0.24238851420595958</v>
      </c>
      <c r="T8" s="133">
        <v>1649065.5</v>
      </c>
      <c r="U8" s="134">
        <v>166666</v>
      </c>
      <c r="V8" s="137">
        <f>T8/U8</f>
        <v>9.894432577730312</v>
      </c>
      <c r="W8" s="86"/>
    </row>
    <row r="9" spans="1:23" s="5" customFormat="1" ht="15" customHeight="1">
      <c r="A9" s="81">
        <v>5</v>
      </c>
      <c r="B9" s="106" t="s">
        <v>87</v>
      </c>
      <c r="C9" s="99">
        <v>40382</v>
      </c>
      <c r="D9" s="94" t="s">
        <v>88</v>
      </c>
      <c r="E9" s="100">
        <v>40</v>
      </c>
      <c r="F9" s="100">
        <v>40</v>
      </c>
      <c r="G9" s="100">
        <v>1</v>
      </c>
      <c r="H9" s="101">
        <v>25589</v>
      </c>
      <c r="I9" s="102">
        <v>2227</v>
      </c>
      <c r="J9" s="101">
        <v>38635</v>
      </c>
      <c r="K9" s="102">
        <v>3163</v>
      </c>
      <c r="L9" s="101">
        <v>44713</v>
      </c>
      <c r="M9" s="102">
        <v>3665</v>
      </c>
      <c r="N9" s="87">
        <f>SUM(H9+J9+L9)</f>
        <v>108937</v>
      </c>
      <c r="O9" s="88">
        <f>SUM(I9+K9+M9)</f>
        <v>9055</v>
      </c>
      <c r="P9" s="102">
        <f>IF(N9&lt;&gt;0,O9/F9,"")</f>
        <v>226.375</v>
      </c>
      <c r="Q9" s="103">
        <f>IF(N9&lt;&gt;0,N9/O9,"")</f>
        <v>12.030590833793484</v>
      </c>
      <c r="R9" s="101"/>
      <c r="S9" s="104">
        <f t="shared" si="0"/>
      </c>
      <c r="T9" s="101">
        <f>SUM(N9+P9+R9)</f>
        <v>109163.375</v>
      </c>
      <c r="U9" s="102">
        <v>9055</v>
      </c>
      <c r="V9" s="119">
        <f>T9/U9</f>
        <v>12.055590833793485</v>
      </c>
      <c r="W9" s="86"/>
    </row>
    <row r="10" spans="1:23" s="5" customFormat="1" ht="15" customHeight="1">
      <c r="A10" s="81">
        <v>6</v>
      </c>
      <c r="B10" s="106" t="s">
        <v>45</v>
      </c>
      <c r="C10" s="99">
        <v>40361</v>
      </c>
      <c r="D10" s="94" t="s">
        <v>83</v>
      </c>
      <c r="E10" s="100">
        <v>161</v>
      </c>
      <c r="F10" s="100">
        <v>64</v>
      </c>
      <c r="G10" s="100">
        <v>4</v>
      </c>
      <c r="H10" s="101">
        <v>27914</v>
      </c>
      <c r="I10" s="102">
        <v>2584</v>
      </c>
      <c r="J10" s="101">
        <v>41580</v>
      </c>
      <c r="K10" s="102">
        <v>3523</v>
      </c>
      <c r="L10" s="101">
        <v>39069</v>
      </c>
      <c r="M10" s="102">
        <v>3313</v>
      </c>
      <c r="N10" s="87">
        <f>+L10+J10+H10</f>
        <v>108563</v>
      </c>
      <c r="O10" s="88">
        <f>+M10+K10+I10</f>
        <v>9420</v>
      </c>
      <c r="P10" s="102">
        <f>+O10/F10</f>
        <v>147.1875</v>
      </c>
      <c r="Q10" s="103">
        <f>+N10/O10</f>
        <v>11.524734607218683</v>
      </c>
      <c r="R10" s="101">
        <v>340814</v>
      </c>
      <c r="S10" s="104">
        <f t="shared" si="0"/>
        <v>-0.6814596818205825</v>
      </c>
      <c r="T10" s="101">
        <v>3050441</v>
      </c>
      <c r="U10" s="102">
        <v>263761</v>
      </c>
      <c r="V10" s="119">
        <f>+T10/U10</f>
        <v>11.565170741694185</v>
      </c>
      <c r="W10" s="86"/>
    </row>
    <row r="11" spans="1:23" s="5" customFormat="1" ht="15" customHeight="1">
      <c r="A11" s="81">
        <v>7</v>
      </c>
      <c r="B11" s="106" t="s">
        <v>80</v>
      </c>
      <c r="C11" s="99">
        <v>40375</v>
      </c>
      <c r="D11" s="94" t="s">
        <v>19</v>
      </c>
      <c r="E11" s="100">
        <v>67</v>
      </c>
      <c r="F11" s="100">
        <v>66</v>
      </c>
      <c r="G11" s="100">
        <v>2</v>
      </c>
      <c r="H11" s="101">
        <v>20052</v>
      </c>
      <c r="I11" s="102">
        <v>1856</v>
      </c>
      <c r="J11" s="101">
        <v>26434</v>
      </c>
      <c r="K11" s="102">
        <v>2321</v>
      </c>
      <c r="L11" s="101">
        <v>32718</v>
      </c>
      <c r="M11" s="102">
        <v>2791</v>
      </c>
      <c r="N11" s="87">
        <f>+H11+J11+L11</f>
        <v>79204</v>
      </c>
      <c r="O11" s="88">
        <f>+I11+K11+M11</f>
        <v>6968</v>
      </c>
      <c r="P11" s="102">
        <f>IF(N11&lt;&gt;0,O11/F11,"")</f>
        <v>105.57575757575758</v>
      </c>
      <c r="Q11" s="103">
        <f>IF(N11&lt;&gt;0,N11/O11,"")</f>
        <v>11.366819747416763</v>
      </c>
      <c r="R11" s="101">
        <v>112341</v>
      </c>
      <c r="S11" s="104">
        <f t="shared" si="0"/>
        <v>-0.29496799921667066</v>
      </c>
      <c r="T11" s="101">
        <v>281669</v>
      </c>
      <c r="U11" s="102">
        <v>26175</v>
      </c>
      <c r="V11" s="119">
        <f>T11/U11</f>
        <v>10.760993314231136</v>
      </c>
      <c r="W11" s="86"/>
    </row>
    <row r="12" spans="1:23" s="5" customFormat="1" ht="15" customHeight="1">
      <c r="A12" s="81">
        <v>8</v>
      </c>
      <c r="B12" s="106" t="s">
        <v>56</v>
      </c>
      <c r="C12" s="99">
        <v>40368</v>
      </c>
      <c r="D12" s="94" t="s">
        <v>83</v>
      </c>
      <c r="E12" s="100">
        <v>62</v>
      </c>
      <c r="F12" s="100">
        <v>54</v>
      </c>
      <c r="G12" s="100">
        <v>3</v>
      </c>
      <c r="H12" s="101">
        <v>6100</v>
      </c>
      <c r="I12" s="102">
        <v>598</v>
      </c>
      <c r="J12" s="101">
        <v>9673</v>
      </c>
      <c r="K12" s="102">
        <v>894</v>
      </c>
      <c r="L12" s="101">
        <v>11020</v>
      </c>
      <c r="M12" s="102">
        <v>1045</v>
      </c>
      <c r="N12" s="87">
        <f>+L12+J12+H12</f>
        <v>26793</v>
      </c>
      <c r="O12" s="88">
        <f>+M12+K12+I12</f>
        <v>2537</v>
      </c>
      <c r="P12" s="102">
        <f>+O12/F12</f>
        <v>46.98148148148148</v>
      </c>
      <c r="Q12" s="103">
        <f>+N12/O12</f>
        <v>10.560898699251084</v>
      </c>
      <c r="R12" s="101">
        <v>56938</v>
      </c>
      <c r="S12" s="104">
        <f t="shared" si="0"/>
        <v>-0.5294355263620077</v>
      </c>
      <c r="T12" s="101">
        <v>315081</v>
      </c>
      <c r="U12" s="102">
        <v>28158</v>
      </c>
      <c r="V12" s="119">
        <f>+T12/U12</f>
        <v>11.189750692520775</v>
      </c>
      <c r="W12" s="86">
        <v>1</v>
      </c>
    </row>
    <row r="13" spans="1:23" s="5" customFormat="1" ht="15" customHeight="1">
      <c r="A13" s="81">
        <v>9</v>
      </c>
      <c r="B13" s="106" t="s">
        <v>17</v>
      </c>
      <c r="C13" s="99">
        <v>40326</v>
      </c>
      <c r="D13" s="94" t="s">
        <v>83</v>
      </c>
      <c r="E13" s="100">
        <v>212</v>
      </c>
      <c r="F13" s="100">
        <v>27</v>
      </c>
      <c r="G13" s="100">
        <v>9</v>
      </c>
      <c r="H13" s="101">
        <v>3185</v>
      </c>
      <c r="I13" s="102">
        <v>341</v>
      </c>
      <c r="J13" s="101">
        <v>3831</v>
      </c>
      <c r="K13" s="102">
        <v>389</v>
      </c>
      <c r="L13" s="101">
        <v>4344</v>
      </c>
      <c r="M13" s="102">
        <v>410</v>
      </c>
      <c r="N13" s="87">
        <f>+L13+J13+H13</f>
        <v>11360</v>
      </c>
      <c r="O13" s="88">
        <f>+M13+K13+I13</f>
        <v>1140</v>
      </c>
      <c r="P13" s="102">
        <f>+O13/F13</f>
        <v>42.22222222222222</v>
      </c>
      <c r="Q13" s="103">
        <f>+N13/O13</f>
        <v>9.964912280701755</v>
      </c>
      <c r="R13" s="101">
        <v>20098</v>
      </c>
      <c r="S13" s="104">
        <f t="shared" si="0"/>
        <v>-0.43476962881878795</v>
      </c>
      <c r="T13" s="101">
        <v>5772893</v>
      </c>
      <c r="U13" s="102">
        <v>538039</v>
      </c>
      <c r="V13" s="119">
        <f>+T13/U13</f>
        <v>10.729506597105415</v>
      </c>
      <c r="W13" s="86"/>
    </row>
    <row r="14" spans="1:23" s="5" customFormat="1" ht="15" customHeight="1">
      <c r="A14" s="81">
        <v>10</v>
      </c>
      <c r="B14" s="106" t="s">
        <v>28</v>
      </c>
      <c r="C14" s="99">
        <v>40347</v>
      </c>
      <c r="D14" s="105" t="s">
        <v>20</v>
      </c>
      <c r="E14" s="100">
        <v>66</v>
      </c>
      <c r="F14" s="100">
        <v>47</v>
      </c>
      <c r="G14" s="100">
        <v>6</v>
      </c>
      <c r="H14" s="101">
        <v>2331</v>
      </c>
      <c r="I14" s="102">
        <v>332</v>
      </c>
      <c r="J14" s="101">
        <v>3615</v>
      </c>
      <c r="K14" s="102">
        <v>491</v>
      </c>
      <c r="L14" s="101">
        <v>3559</v>
      </c>
      <c r="M14" s="102">
        <v>494</v>
      </c>
      <c r="N14" s="87">
        <f aca="true" t="shared" si="1" ref="N14:O16">H14+J14+L14</f>
        <v>9505</v>
      </c>
      <c r="O14" s="88">
        <f t="shared" si="1"/>
        <v>1317</v>
      </c>
      <c r="P14" s="102">
        <f>O14/F14</f>
        <v>28.02127659574468</v>
      </c>
      <c r="Q14" s="103">
        <f>+N14/O14</f>
        <v>7.217160212604404</v>
      </c>
      <c r="R14" s="101">
        <v>13725</v>
      </c>
      <c r="S14" s="104">
        <f t="shared" si="0"/>
        <v>-0.30746812386156647</v>
      </c>
      <c r="T14" s="101">
        <v>436633</v>
      </c>
      <c r="U14" s="102">
        <v>48282</v>
      </c>
      <c r="V14" s="119">
        <f>T14/U14</f>
        <v>9.043390911726938</v>
      </c>
      <c r="W14" s="86"/>
    </row>
    <row r="15" spans="1:23" s="5" customFormat="1" ht="15" customHeight="1">
      <c r="A15" s="81">
        <v>11</v>
      </c>
      <c r="B15" s="106" t="s">
        <v>25</v>
      </c>
      <c r="C15" s="99">
        <v>40333</v>
      </c>
      <c r="D15" s="105" t="s">
        <v>20</v>
      </c>
      <c r="E15" s="100">
        <v>20</v>
      </c>
      <c r="F15" s="100">
        <v>20</v>
      </c>
      <c r="G15" s="100">
        <v>8</v>
      </c>
      <c r="H15" s="101">
        <v>1929</v>
      </c>
      <c r="I15" s="102">
        <v>302</v>
      </c>
      <c r="J15" s="101">
        <v>2600</v>
      </c>
      <c r="K15" s="102">
        <v>378</v>
      </c>
      <c r="L15" s="101">
        <v>3555</v>
      </c>
      <c r="M15" s="102">
        <v>523</v>
      </c>
      <c r="N15" s="87">
        <f t="shared" si="1"/>
        <v>8084</v>
      </c>
      <c r="O15" s="88">
        <f t="shared" si="1"/>
        <v>1203</v>
      </c>
      <c r="P15" s="102">
        <f>O15/F15</f>
        <v>60.15</v>
      </c>
      <c r="Q15" s="103">
        <f>+N15/O15</f>
        <v>6.719866999168745</v>
      </c>
      <c r="R15" s="101">
        <v>7543</v>
      </c>
      <c r="S15" s="104">
        <f t="shared" si="0"/>
        <v>0.07172212647487737</v>
      </c>
      <c r="T15" s="101">
        <v>300296.5</v>
      </c>
      <c r="U15" s="102">
        <v>33893</v>
      </c>
      <c r="V15" s="119">
        <f>T15/U15</f>
        <v>8.860133360870977</v>
      </c>
      <c r="W15" s="86"/>
    </row>
    <row r="16" spans="1:23" s="5" customFormat="1" ht="15" customHeight="1">
      <c r="A16" s="81">
        <v>12</v>
      </c>
      <c r="B16" s="106" t="s">
        <v>34</v>
      </c>
      <c r="C16" s="99">
        <v>40354</v>
      </c>
      <c r="D16" s="105" t="s">
        <v>20</v>
      </c>
      <c r="E16" s="100">
        <v>20</v>
      </c>
      <c r="F16" s="100">
        <v>19</v>
      </c>
      <c r="G16" s="100">
        <v>5</v>
      </c>
      <c r="H16" s="101">
        <v>1580.5</v>
      </c>
      <c r="I16" s="102">
        <v>190</v>
      </c>
      <c r="J16" s="101">
        <v>2346</v>
      </c>
      <c r="K16" s="102">
        <v>293</v>
      </c>
      <c r="L16" s="101">
        <v>3295</v>
      </c>
      <c r="M16" s="102">
        <v>398</v>
      </c>
      <c r="N16" s="87">
        <f t="shared" si="1"/>
        <v>7221.5</v>
      </c>
      <c r="O16" s="88">
        <f t="shared" si="1"/>
        <v>881</v>
      </c>
      <c r="P16" s="102">
        <f>O16/F16</f>
        <v>46.36842105263158</v>
      </c>
      <c r="Q16" s="103">
        <f>+N16/O16</f>
        <v>8.196935300794552</v>
      </c>
      <c r="R16" s="101">
        <v>3682</v>
      </c>
      <c r="S16" s="104">
        <f t="shared" si="0"/>
        <v>0.9612982074959261</v>
      </c>
      <c r="T16" s="101">
        <v>82767.5</v>
      </c>
      <c r="U16" s="102">
        <v>9024</v>
      </c>
      <c r="V16" s="119">
        <f>T16/U16</f>
        <v>9.171930407801419</v>
      </c>
      <c r="W16" s="86"/>
    </row>
    <row r="17" spans="1:23" s="5" customFormat="1" ht="15" customHeight="1">
      <c r="A17" s="81">
        <v>13</v>
      </c>
      <c r="B17" s="106" t="s">
        <v>78</v>
      </c>
      <c r="C17" s="99">
        <v>40361</v>
      </c>
      <c r="D17" s="94" t="s">
        <v>79</v>
      </c>
      <c r="E17" s="100">
        <v>15</v>
      </c>
      <c r="F17" s="100">
        <v>15</v>
      </c>
      <c r="G17" s="100">
        <v>4</v>
      </c>
      <c r="H17" s="101">
        <v>1446</v>
      </c>
      <c r="I17" s="102">
        <v>145</v>
      </c>
      <c r="J17" s="101">
        <v>2041</v>
      </c>
      <c r="K17" s="102">
        <v>198</v>
      </c>
      <c r="L17" s="101">
        <v>2146</v>
      </c>
      <c r="M17" s="102">
        <v>203</v>
      </c>
      <c r="N17" s="87">
        <v>5633</v>
      </c>
      <c r="O17" s="88">
        <v>546</v>
      </c>
      <c r="P17" s="102">
        <v>36.4</v>
      </c>
      <c r="Q17" s="103">
        <v>10.316849816849818</v>
      </c>
      <c r="R17" s="101"/>
      <c r="S17" s="104"/>
      <c r="T17" s="101">
        <v>43668</v>
      </c>
      <c r="U17" s="102">
        <v>3699</v>
      </c>
      <c r="V17" s="119">
        <v>11.805352798053528</v>
      </c>
      <c r="W17" s="86"/>
    </row>
    <row r="18" spans="1:23" s="5" customFormat="1" ht="15" customHeight="1">
      <c r="A18" s="81">
        <v>14</v>
      </c>
      <c r="B18" s="106" t="s">
        <v>89</v>
      </c>
      <c r="C18" s="99">
        <v>40319</v>
      </c>
      <c r="D18" s="94" t="s">
        <v>83</v>
      </c>
      <c r="E18" s="100">
        <v>178</v>
      </c>
      <c r="F18" s="100">
        <v>17</v>
      </c>
      <c r="G18" s="100">
        <v>10</v>
      </c>
      <c r="H18" s="101">
        <v>1476</v>
      </c>
      <c r="I18" s="102">
        <v>202</v>
      </c>
      <c r="J18" s="101">
        <v>1415</v>
      </c>
      <c r="K18" s="102">
        <v>193</v>
      </c>
      <c r="L18" s="101">
        <v>2354</v>
      </c>
      <c r="M18" s="102">
        <v>296</v>
      </c>
      <c r="N18" s="87">
        <f>+L18+J18+H18</f>
        <v>5245</v>
      </c>
      <c r="O18" s="88">
        <f>+M18+K18+I18</f>
        <v>691</v>
      </c>
      <c r="P18" s="102">
        <f>+O18/F18</f>
        <v>40.64705882352941</v>
      </c>
      <c r="Q18" s="103">
        <f>+N18/O18</f>
        <v>7.590448625180898</v>
      </c>
      <c r="R18" s="101">
        <v>13677</v>
      </c>
      <c r="S18" s="104">
        <f aca="true" t="shared" si="2" ref="S18:S24">IF(R18&lt;&gt;0,-(R18-N18)/R18,"")</f>
        <v>-0.6165094684506837</v>
      </c>
      <c r="T18" s="101">
        <v>4919823</v>
      </c>
      <c r="U18" s="102">
        <v>543981</v>
      </c>
      <c r="V18" s="119">
        <f>+T18/U18</f>
        <v>9.04410815818935</v>
      </c>
      <c r="W18" s="86"/>
    </row>
    <row r="19" spans="1:23" s="5" customFormat="1" ht="15" customHeight="1">
      <c r="A19" s="81">
        <v>15</v>
      </c>
      <c r="B19" s="106" t="s">
        <v>15</v>
      </c>
      <c r="C19" s="99">
        <v>40319</v>
      </c>
      <c r="D19" s="105" t="s">
        <v>20</v>
      </c>
      <c r="E19" s="100">
        <v>40</v>
      </c>
      <c r="F19" s="100">
        <v>20</v>
      </c>
      <c r="G19" s="100">
        <v>10</v>
      </c>
      <c r="H19" s="101">
        <v>1391</v>
      </c>
      <c r="I19" s="102">
        <v>212</v>
      </c>
      <c r="J19" s="101">
        <v>1711.5</v>
      </c>
      <c r="K19" s="102">
        <v>254</v>
      </c>
      <c r="L19" s="101">
        <v>2028.5</v>
      </c>
      <c r="M19" s="102">
        <v>300</v>
      </c>
      <c r="N19" s="87">
        <f aca="true" t="shared" si="3" ref="N19:O21">H19+J19+L19</f>
        <v>5131</v>
      </c>
      <c r="O19" s="88">
        <f t="shared" si="3"/>
        <v>766</v>
      </c>
      <c r="P19" s="102">
        <f>O19/F19</f>
        <v>38.3</v>
      </c>
      <c r="Q19" s="103">
        <f>+N19/O19</f>
        <v>6.698433420365535</v>
      </c>
      <c r="R19" s="101">
        <v>3495</v>
      </c>
      <c r="S19" s="104">
        <f t="shared" si="2"/>
        <v>0.46809728183118743</v>
      </c>
      <c r="T19" s="101">
        <v>701338.5</v>
      </c>
      <c r="U19" s="102">
        <v>73834</v>
      </c>
      <c r="V19" s="119">
        <f>T19/U19</f>
        <v>9.498855540807758</v>
      </c>
      <c r="W19" s="86"/>
    </row>
    <row r="20" spans="1:23" s="5" customFormat="1" ht="15" customHeight="1">
      <c r="A20" s="81">
        <v>16</v>
      </c>
      <c r="B20" s="106" t="s">
        <v>90</v>
      </c>
      <c r="C20" s="99">
        <v>40165</v>
      </c>
      <c r="D20" s="105" t="s">
        <v>20</v>
      </c>
      <c r="E20" s="100">
        <v>125</v>
      </c>
      <c r="F20" s="100">
        <v>5</v>
      </c>
      <c r="G20" s="100">
        <v>31</v>
      </c>
      <c r="H20" s="101">
        <v>1050.5</v>
      </c>
      <c r="I20" s="102">
        <v>176</v>
      </c>
      <c r="J20" s="101">
        <v>1305</v>
      </c>
      <c r="K20" s="102">
        <v>199</v>
      </c>
      <c r="L20" s="101">
        <v>1785</v>
      </c>
      <c r="M20" s="102">
        <v>256</v>
      </c>
      <c r="N20" s="87">
        <f t="shared" si="3"/>
        <v>4140.5</v>
      </c>
      <c r="O20" s="88">
        <f t="shared" si="3"/>
        <v>631</v>
      </c>
      <c r="P20" s="102">
        <f>O20/F20</f>
        <v>126.2</v>
      </c>
      <c r="Q20" s="103">
        <f>+N20/O20</f>
        <v>6.561806656101426</v>
      </c>
      <c r="R20" s="101"/>
      <c r="S20" s="104">
        <f t="shared" si="2"/>
      </c>
      <c r="T20" s="101">
        <v>26339684.5</v>
      </c>
      <c r="U20" s="102">
        <v>2456126</v>
      </c>
      <c r="V20" s="119">
        <f>T20/U20</f>
        <v>10.724077062821696</v>
      </c>
      <c r="W20" s="86"/>
    </row>
    <row r="21" spans="1:23" s="5" customFormat="1" ht="15" customHeight="1">
      <c r="A21" s="81">
        <v>17</v>
      </c>
      <c r="B21" s="106" t="s">
        <v>91</v>
      </c>
      <c r="C21" s="99">
        <v>40235</v>
      </c>
      <c r="D21" s="105" t="s">
        <v>20</v>
      </c>
      <c r="E21" s="100">
        <v>227</v>
      </c>
      <c r="F21" s="100">
        <v>46</v>
      </c>
      <c r="G21" s="100">
        <v>20</v>
      </c>
      <c r="H21" s="101">
        <v>683.5</v>
      </c>
      <c r="I21" s="102">
        <v>125</v>
      </c>
      <c r="J21" s="101">
        <v>1129</v>
      </c>
      <c r="K21" s="102">
        <v>193</v>
      </c>
      <c r="L21" s="101">
        <v>1982</v>
      </c>
      <c r="M21" s="102">
        <v>330</v>
      </c>
      <c r="N21" s="87">
        <f t="shared" si="3"/>
        <v>3794.5</v>
      </c>
      <c r="O21" s="88">
        <f t="shared" si="3"/>
        <v>648</v>
      </c>
      <c r="P21" s="102">
        <f>O21/F21</f>
        <v>14.08695652173913</v>
      </c>
      <c r="Q21" s="103">
        <f>+N21/O21</f>
        <v>5.85570987654321</v>
      </c>
      <c r="R21" s="101"/>
      <c r="S21" s="104">
        <f t="shared" si="2"/>
      </c>
      <c r="T21" s="101">
        <v>8226758.5</v>
      </c>
      <c r="U21" s="102">
        <v>1021012</v>
      </c>
      <c r="V21" s="119">
        <f>T21/U21</f>
        <v>8.057455250281093</v>
      </c>
      <c r="W21" s="86"/>
    </row>
    <row r="22" spans="1:23" s="5" customFormat="1" ht="15" customHeight="1">
      <c r="A22" s="81">
        <v>18</v>
      </c>
      <c r="B22" s="106" t="s">
        <v>33</v>
      </c>
      <c r="C22" s="99">
        <v>40354</v>
      </c>
      <c r="D22" s="94" t="s">
        <v>23</v>
      </c>
      <c r="E22" s="100">
        <v>19</v>
      </c>
      <c r="F22" s="100">
        <v>19</v>
      </c>
      <c r="G22" s="100">
        <v>5</v>
      </c>
      <c r="H22" s="101">
        <v>598</v>
      </c>
      <c r="I22" s="102">
        <v>81</v>
      </c>
      <c r="J22" s="101">
        <v>1613</v>
      </c>
      <c r="K22" s="102">
        <v>198</v>
      </c>
      <c r="L22" s="101">
        <v>1296</v>
      </c>
      <c r="M22" s="102">
        <v>171</v>
      </c>
      <c r="N22" s="87">
        <f>+H22+J22+L22</f>
        <v>3507</v>
      </c>
      <c r="O22" s="88">
        <f>+I22+K22+M22</f>
        <v>450</v>
      </c>
      <c r="P22" s="102">
        <f>IF(N22&lt;&gt;0,O22/F22,"")</f>
        <v>23.68421052631579</v>
      </c>
      <c r="Q22" s="103">
        <f>IF(N22&lt;&gt;0,N22/O22,"")</f>
        <v>7.793333333333333</v>
      </c>
      <c r="R22" s="101">
        <v>4138</v>
      </c>
      <c r="S22" s="104">
        <f t="shared" si="2"/>
        <v>-0.152489125181247</v>
      </c>
      <c r="T22" s="101">
        <v>169617</v>
      </c>
      <c r="U22" s="102">
        <v>14426</v>
      </c>
      <c r="V22" s="119">
        <f>+T22/U22</f>
        <v>11.757729100235686</v>
      </c>
      <c r="W22" s="86"/>
    </row>
    <row r="23" spans="1:23" s="5" customFormat="1" ht="15" customHeight="1">
      <c r="A23" s="81">
        <v>19</v>
      </c>
      <c r="B23" s="106" t="s">
        <v>75</v>
      </c>
      <c r="C23" s="99">
        <v>40347</v>
      </c>
      <c r="D23" s="94" t="s">
        <v>92</v>
      </c>
      <c r="E23" s="100">
        <v>45</v>
      </c>
      <c r="F23" s="100">
        <v>19</v>
      </c>
      <c r="G23" s="100">
        <v>6</v>
      </c>
      <c r="H23" s="101">
        <v>872</v>
      </c>
      <c r="I23" s="102">
        <v>139</v>
      </c>
      <c r="J23" s="101">
        <v>1079.5</v>
      </c>
      <c r="K23" s="102">
        <v>140</v>
      </c>
      <c r="L23" s="101">
        <v>1509</v>
      </c>
      <c r="M23" s="102">
        <v>207</v>
      </c>
      <c r="N23" s="87">
        <f>SUM(H23+J23+L23)</f>
        <v>3460.5</v>
      </c>
      <c r="O23" s="88">
        <f>SUM(I23+K23+M23)</f>
        <v>486</v>
      </c>
      <c r="P23" s="102">
        <f>IF(N23&lt;&gt;0,O23/F23,"")</f>
        <v>25.57894736842105</v>
      </c>
      <c r="Q23" s="103">
        <f>IF(N23&lt;&gt;0,N23/O23,"")</f>
        <v>7.12037037037037</v>
      </c>
      <c r="R23" s="101">
        <v>6613.5</v>
      </c>
      <c r="S23" s="104">
        <f t="shared" si="2"/>
        <v>-0.47675209798140167</v>
      </c>
      <c r="T23" s="101">
        <v>339099</v>
      </c>
      <c r="U23" s="102">
        <v>35586</v>
      </c>
      <c r="V23" s="119">
        <f>T23/U23</f>
        <v>9.52900016860563</v>
      </c>
      <c r="W23" s="86"/>
    </row>
    <row r="24" spans="1:23" s="5" customFormat="1" ht="15" customHeight="1">
      <c r="A24" s="81">
        <v>20</v>
      </c>
      <c r="B24" s="106" t="s">
        <v>65</v>
      </c>
      <c r="C24" s="99">
        <v>40102</v>
      </c>
      <c r="D24" s="94" t="s">
        <v>22</v>
      </c>
      <c r="E24" s="100">
        <v>319</v>
      </c>
      <c r="F24" s="100">
        <v>17</v>
      </c>
      <c r="G24" s="100">
        <v>30</v>
      </c>
      <c r="H24" s="101">
        <v>1170</v>
      </c>
      <c r="I24" s="102">
        <v>224</v>
      </c>
      <c r="J24" s="101">
        <v>1105</v>
      </c>
      <c r="K24" s="102">
        <v>208</v>
      </c>
      <c r="L24" s="101">
        <v>1089</v>
      </c>
      <c r="M24" s="102">
        <v>205</v>
      </c>
      <c r="N24" s="87">
        <f>H24+J24+L24</f>
        <v>3364</v>
      </c>
      <c r="O24" s="88">
        <f>I24+K24+M24</f>
        <v>637</v>
      </c>
      <c r="P24" s="102">
        <f>IF(N24&lt;&gt;0,O24/F24,"")</f>
        <v>37.470588235294116</v>
      </c>
      <c r="Q24" s="103">
        <f>IF(N24&lt;&gt;0,N24/O24,"")</f>
        <v>5.2810047095761385</v>
      </c>
      <c r="R24" s="101">
        <v>11667</v>
      </c>
      <c r="S24" s="104">
        <f t="shared" si="2"/>
        <v>-0.7116653809891146</v>
      </c>
      <c r="T24" s="101">
        <v>19801143.25</v>
      </c>
      <c r="U24" s="102">
        <v>2433788</v>
      </c>
      <c r="V24" s="119">
        <f>T24/U24</f>
        <v>8.135935936079889</v>
      </c>
      <c r="W24" s="86"/>
    </row>
    <row r="25" spans="1:27" s="7" customFormat="1" ht="15">
      <c r="A25" s="82"/>
      <c r="B25" s="167"/>
      <c r="C25" s="168"/>
      <c r="D25" s="169"/>
      <c r="E25" s="1"/>
      <c r="F25" s="1"/>
      <c r="G25" s="2"/>
      <c r="H25" s="21"/>
      <c r="I25" s="24"/>
      <c r="J25" s="21"/>
      <c r="K25" s="24"/>
      <c r="L25" s="21"/>
      <c r="M25" s="24"/>
      <c r="N25" s="22"/>
      <c r="O25" s="56"/>
      <c r="P25" s="46"/>
      <c r="Q25" s="47"/>
      <c r="R25" s="48"/>
      <c r="S25" s="49"/>
      <c r="T25" s="48"/>
      <c r="U25" s="46"/>
      <c r="V25" s="47"/>
      <c r="W25" s="50"/>
      <c r="AA25" s="7" t="s">
        <v>53</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164"/>
      <c r="E27" s="165"/>
      <c r="F27" s="166"/>
      <c r="R27" s="150" t="s">
        <v>35</v>
      </c>
      <c r="S27" s="151"/>
      <c r="T27" s="151"/>
      <c r="U27" s="151"/>
      <c r="V27" s="152"/>
    </row>
    <row r="28" spans="4:22" ht="18">
      <c r="D28" s="18"/>
      <c r="E28" s="19"/>
      <c r="F28" s="19"/>
      <c r="R28" s="153"/>
      <c r="S28" s="154"/>
      <c r="T28" s="154"/>
      <c r="U28" s="154"/>
      <c r="V28" s="155"/>
    </row>
    <row r="29" spans="18:22" ht="18">
      <c r="R29" s="156"/>
      <c r="S29" s="157"/>
      <c r="T29" s="157"/>
      <c r="U29" s="157"/>
      <c r="V29" s="158"/>
    </row>
    <row r="30" spans="15:22" ht="18">
      <c r="O30" s="147" t="s">
        <v>4</v>
      </c>
      <c r="P30" s="148"/>
      <c r="Q30" s="148"/>
      <c r="R30" s="148"/>
      <c r="S30" s="148"/>
      <c r="T30" s="148"/>
      <c r="U30" s="148"/>
      <c r="V30" s="148"/>
    </row>
    <row r="31" spans="15:22" ht="18">
      <c r="O31" s="148"/>
      <c r="P31" s="148"/>
      <c r="Q31" s="148"/>
      <c r="R31" s="148"/>
      <c r="S31" s="148"/>
      <c r="T31" s="148"/>
      <c r="U31" s="148"/>
      <c r="V31" s="148"/>
    </row>
    <row r="32" spans="15:22" ht="18">
      <c r="O32" s="148"/>
      <c r="P32" s="148"/>
      <c r="Q32" s="148"/>
      <c r="R32" s="148"/>
      <c r="S32" s="148"/>
      <c r="T32" s="148"/>
      <c r="U32" s="148"/>
      <c r="V32" s="148"/>
    </row>
    <row r="33" spans="15:22" ht="18">
      <c r="O33" s="148"/>
      <c r="P33" s="148"/>
      <c r="Q33" s="148"/>
      <c r="R33" s="148"/>
      <c r="S33" s="148"/>
      <c r="T33" s="148"/>
      <c r="U33" s="148"/>
      <c r="V33" s="148"/>
    </row>
    <row r="34" spans="15:22" ht="18">
      <c r="O34" s="148"/>
      <c r="P34" s="148"/>
      <c r="Q34" s="148"/>
      <c r="R34" s="148"/>
      <c r="S34" s="148"/>
      <c r="T34" s="148"/>
      <c r="U34" s="148"/>
      <c r="V34" s="148"/>
    </row>
    <row r="35" spans="15:22" ht="18">
      <c r="O35" s="148"/>
      <c r="P35" s="148"/>
      <c r="Q35" s="148"/>
      <c r="R35" s="148"/>
      <c r="S35" s="148"/>
      <c r="T35" s="148"/>
      <c r="U35" s="148"/>
      <c r="V35" s="148"/>
    </row>
    <row r="36" spans="15:22" ht="18">
      <c r="O36" s="149" t="s">
        <v>47</v>
      </c>
      <c r="P36" s="148"/>
      <c r="Q36" s="148"/>
      <c r="R36" s="148"/>
      <c r="S36" s="148"/>
      <c r="T36" s="148"/>
      <c r="U36" s="148"/>
      <c r="V36" s="148"/>
    </row>
    <row r="37" spans="15:22" ht="18">
      <c r="O37" s="148"/>
      <c r="P37" s="148"/>
      <c r="Q37" s="148"/>
      <c r="R37" s="148"/>
      <c r="S37" s="148"/>
      <c r="T37" s="148"/>
      <c r="U37" s="148"/>
      <c r="V37" s="148"/>
    </row>
    <row r="38" spans="15:22" ht="18">
      <c r="O38" s="148"/>
      <c r="P38" s="148"/>
      <c r="Q38" s="148"/>
      <c r="R38" s="148"/>
      <c r="S38" s="148"/>
      <c r="T38" s="148"/>
      <c r="U38" s="148"/>
      <c r="V38" s="148"/>
    </row>
    <row r="39" spans="15:22" ht="18">
      <c r="O39" s="148"/>
      <c r="P39" s="148"/>
      <c r="Q39" s="148"/>
      <c r="R39" s="148"/>
      <c r="S39" s="148"/>
      <c r="T39" s="148"/>
      <c r="U39" s="148"/>
      <c r="V39" s="148"/>
    </row>
    <row r="40" spans="15:22" ht="18">
      <c r="O40" s="148"/>
      <c r="P40" s="148"/>
      <c r="Q40" s="148"/>
      <c r="R40" s="148"/>
      <c r="S40" s="148"/>
      <c r="T40" s="148"/>
      <c r="U40" s="148"/>
      <c r="V40" s="148"/>
    </row>
    <row r="41" spans="15:22" ht="18">
      <c r="O41" s="148"/>
      <c r="P41" s="148"/>
      <c r="Q41" s="148"/>
      <c r="R41" s="148"/>
      <c r="S41" s="148"/>
      <c r="T41" s="148"/>
      <c r="U41" s="148"/>
      <c r="V41" s="148"/>
    </row>
    <row r="42" spans="15:22" ht="18">
      <c r="O42" s="148"/>
      <c r="P42" s="148"/>
      <c r="Q42" s="148"/>
      <c r="R42" s="148"/>
      <c r="S42" s="148"/>
      <c r="T42" s="148"/>
      <c r="U42" s="148"/>
      <c r="V42" s="148"/>
    </row>
  </sheetData>
  <sheetProtection/>
  <mergeCells count="18">
    <mergeCell ref="O36:V42"/>
    <mergeCell ref="N3:Q3"/>
    <mergeCell ref="R3:S3"/>
    <mergeCell ref="T3:V3"/>
    <mergeCell ref="B25:D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N7:Q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2010-07-26T17:37:52Z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