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4801" windowWidth="20610" windowHeight="11640" tabRatio="804" activeTab="0"/>
  </bookViews>
  <sheets>
    <sheet name="29-31 Oct 10 (we 44)" sheetId="1" r:id="rId1"/>
    <sheet name="29-31 Oct 10 (TOP 20)" sheetId="2" r:id="rId2"/>
  </sheets>
  <definedNames>
    <definedName name="_xlnm.Print_Area" localSheetId="0">'29-31 Oct 10 (we 44)'!$A$1:$V$87</definedName>
  </definedNames>
  <calcPr fullCalcOnLoad="1"/>
</workbook>
</file>

<file path=xl/sharedStrings.xml><?xml version="1.0" encoding="utf-8"?>
<sst xmlns="http://schemas.openxmlformats.org/spreadsheetml/2006/main" count="234" uniqueCount="96">
  <si>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</si>
  <si>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</si>
  <si>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</si>
  <si>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</si>
  <si>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</si>
  <si>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MEDYAVİZYON</t>
  </si>
  <si>
    <t>PİNEMA</t>
  </si>
  <si>
    <t>*Sorted according to Weekend Total G.B.O. - Hafta sonu toplam hasılat sütununa göre sıralanmıştır.</t>
  </si>
  <si>
    <t>Last Weekend</t>
  </si>
  <si>
    <t>Distributor</t>
  </si>
  <si>
    <t>Friday</t>
  </si>
  <si>
    <t>Saturday</t>
  </si>
  <si>
    <t>Sunday</t>
  </si>
  <si>
    <t>Change</t>
  </si>
  <si>
    <t>Adm.</t>
  </si>
  <si>
    <t>G.B.O.</t>
  </si>
  <si>
    <t>TOY STORY 3</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</si>
  <si>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</si>
  <si>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</si>
  <si>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</si>
  <si>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</si>
  <si>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</si>
  <si>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</si>
  <si>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</si>
  <si>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</si>
  <si>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SORCERER’S APPRENTICE</t>
  </si>
  <si>
    <t>INCEPTION</t>
  </si>
  <si>
    <t>SALT</t>
  </si>
  <si>
    <t>ÖZEN FİLM</t>
  </si>
  <si>
    <t>A TEAM, THE</t>
  </si>
  <si>
    <t>DOOR, THE</t>
  </si>
  <si>
    <t>TİGLON FİLM</t>
  </si>
  <si>
    <t>KARATE KID</t>
  </si>
  <si>
    <t>AFTER.LIFE</t>
  </si>
  <si>
    <t>DESPICABLE ME</t>
  </si>
  <si>
    <t>GOING THE DISTANCE</t>
  </si>
  <si>
    <t>PREDATORS</t>
  </si>
  <si>
    <t>MACHETE</t>
  </si>
  <si>
    <t>JOHN RABE</t>
  </si>
  <si>
    <t>AMERICAN, THE</t>
  </si>
  <si>
    <t>DIARY OF A WIMPY KID</t>
  </si>
  <si>
    <t>WARNER BROS. TÜRKİYE</t>
  </si>
  <si>
    <t>DEVIL, THE</t>
  </si>
  <si>
    <t>GIRL WITH THE DRAGON TATTOO, THE</t>
  </si>
  <si>
    <t>ZACK AND MIRI MAKE A PORNO</t>
  </si>
  <si>
    <t>TINKER BELL AND THE GREAT FAIRY RESCUE</t>
  </si>
  <si>
    <t>WALL STREET: MONEY NEVER SLEEPS</t>
  </si>
  <si>
    <r>
      <t xml:space="preserve">ÜÇ HARFLİLER: MARİD </t>
    </r>
    <r>
      <rPr>
        <b/>
        <sz val="10"/>
        <color indexed="10"/>
        <rFont val="Arial"/>
        <family val="2"/>
      </rPr>
      <t>(LOCAL)</t>
    </r>
  </si>
  <si>
    <t>CHARLIE ST. CLOUD</t>
  </si>
  <si>
    <r>
      <t xml:space="preserve">BÜYÜK OYUN </t>
    </r>
    <r>
      <rPr>
        <b/>
        <sz val="10"/>
        <color indexed="10"/>
        <rFont val="Arial"/>
        <family val="2"/>
      </rPr>
      <t>(LOCAL)</t>
    </r>
  </si>
  <si>
    <t>PIRANHA</t>
  </si>
  <si>
    <t>OTHER GUYS</t>
  </si>
  <si>
    <t>EAT PRAY LOVE</t>
  </si>
  <si>
    <t>STONE</t>
  </si>
  <si>
    <t>AVATAR</t>
  </si>
  <si>
    <t>BURIED</t>
  </si>
  <si>
    <t>MY SOUL TO TAKE</t>
  </si>
  <si>
    <t>WILD TARGET</t>
  </si>
  <si>
    <t>DETOUR</t>
  </si>
  <si>
    <t>J'AI TUE MA MERE</t>
  </si>
  <si>
    <t>MARS</t>
  </si>
  <si>
    <r>
      <t>ADI AŞK BU EZİYETİN</t>
    </r>
    <r>
      <rPr>
        <b/>
        <sz val="10"/>
        <color indexed="10"/>
        <rFont val="Arial"/>
        <family val="2"/>
      </rPr>
      <t xml:space="preserve"> (LOCAL)</t>
    </r>
  </si>
  <si>
    <t>LA VERITABLE HISTOIRE DU CHAT BOTTE</t>
  </si>
  <si>
    <r>
      <t xml:space="preserve">EŞREFPAŞALILAR </t>
    </r>
    <r>
      <rPr>
        <b/>
        <sz val="10"/>
        <color indexed="10"/>
        <rFont val="Arial"/>
        <family val="2"/>
      </rPr>
      <t>(LOCAL)</t>
    </r>
  </si>
  <si>
    <t>SAMMY'S ADVENTURES</t>
  </si>
  <si>
    <t>UIP TÜRKİYE</t>
  </si>
  <si>
    <t>R.E.D.</t>
  </si>
  <si>
    <r>
      <t xml:space="preserve">MAHPEYKER: HÜRREM SULTAN </t>
    </r>
    <r>
      <rPr>
        <b/>
        <sz val="10"/>
        <color indexed="10"/>
        <rFont val="Arial"/>
        <family val="2"/>
      </rPr>
      <t>(LOCAL)</t>
    </r>
  </si>
  <si>
    <r>
      <t xml:space="preserve">ÇOĞUNLUK </t>
    </r>
    <r>
      <rPr>
        <b/>
        <sz val="10"/>
        <color indexed="10"/>
        <rFont val="Arial"/>
        <family val="2"/>
      </rPr>
      <t>(LOCAL)</t>
    </r>
  </si>
  <si>
    <r>
      <t xml:space="preserve">KAKO Sİ? </t>
    </r>
    <r>
      <rPr>
        <b/>
        <sz val="10"/>
        <color indexed="10"/>
        <rFont val="Arial"/>
        <family val="2"/>
      </rPr>
      <t>(LOCAL)</t>
    </r>
  </si>
  <si>
    <t>CONCERT, THE</t>
  </si>
  <si>
    <t>AYLA</t>
  </si>
  <si>
    <r>
      <t>PARAMPARÇA</t>
    </r>
    <r>
      <rPr>
        <b/>
        <sz val="10"/>
        <color indexed="10"/>
        <rFont val="Arial"/>
        <family val="2"/>
      </rPr>
      <t xml:space="preserve"> (LOCAL)</t>
    </r>
  </si>
  <si>
    <t>YOUNG VICTORIA</t>
  </si>
  <si>
    <r>
      <t xml:space="preserve">WINX CLUB 3D: MAGICAL ADVENTURE </t>
    </r>
    <r>
      <rPr>
        <b/>
        <sz val="10"/>
        <color indexed="12"/>
        <rFont val="Arial"/>
        <family val="2"/>
      </rPr>
      <t>(NEW)</t>
    </r>
  </si>
  <si>
    <t>PARANORMAL ACTIVITY 2</t>
  </si>
  <si>
    <t>SOCIAL NETWORK</t>
  </si>
  <si>
    <r>
      <t xml:space="preserve">AŞKIN İKİNCİ YARISI </t>
    </r>
    <r>
      <rPr>
        <b/>
        <sz val="10"/>
        <color indexed="10"/>
        <rFont val="Arial"/>
        <family val="2"/>
      </rPr>
      <t>(LOCAL)</t>
    </r>
  </si>
  <si>
    <r>
      <t xml:space="preserve">LAST EXORCISM, THE </t>
    </r>
    <r>
      <rPr>
        <b/>
        <sz val="10"/>
        <color indexed="12"/>
        <rFont val="Arial"/>
        <family val="2"/>
      </rPr>
      <t>(NEW)</t>
    </r>
  </si>
  <si>
    <r>
      <t xml:space="preserve">NENE HATUN </t>
    </r>
    <r>
      <rPr>
        <b/>
        <sz val="10"/>
        <color indexed="10"/>
        <rFont val="Arial"/>
        <family val="2"/>
      </rPr>
      <t xml:space="preserve">(LOCAL) </t>
    </r>
    <r>
      <rPr>
        <b/>
        <sz val="10"/>
        <color indexed="12"/>
        <rFont val="Arial"/>
        <family val="2"/>
      </rPr>
      <t>(NEW)</t>
    </r>
  </si>
  <si>
    <t>CENTURION</t>
  </si>
  <si>
    <t>L'AGE DE RAISON</t>
  </si>
  <si>
    <r>
      <t xml:space="preserve">KUBİLAY </t>
    </r>
    <r>
      <rPr>
        <b/>
        <sz val="10"/>
        <color indexed="10"/>
        <rFont val="Arial"/>
        <family val="2"/>
      </rPr>
      <t xml:space="preserve">(LOCAL) </t>
    </r>
    <r>
      <rPr>
        <b/>
        <sz val="10"/>
        <color indexed="12"/>
        <rFont val="Arial"/>
        <family val="2"/>
      </rPr>
      <t>(NEW)</t>
    </r>
  </si>
  <si>
    <r>
      <t>L'ILLUSIONNIST</t>
    </r>
    <r>
      <rPr>
        <b/>
        <sz val="10"/>
        <color indexed="12"/>
        <rFont val="Arial"/>
        <family val="2"/>
      </rPr>
      <t xml:space="preserve"> (NEW)</t>
    </r>
  </si>
  <si>
    <t>CHANTIER</t>
  </si>
  <si>
    <t xml:space="preserve">RESIDENT EVIL: AFTERLIFE  </t>
  </si>
  <si>
    <r>
      <t xml:space="preserve">HARBİ DEFİNE </t>
    </r>
    <r>
      <rPr>
        <b/>
        <sz val="10"/>
        <color indexed="10"/>
        <rFont val="Arial"/>
        <family val="2"/>
      </rPr>
      <t>(LOCAL)</t>
    </r>
  </si>
  <si>
    <t xml:space="preserve">CINEFILM </t>
  </si>
  <si>
    <r>
      <t xml:space="preserve">O KUL </t>
    </r>
    <r>
      <rPr>
        <b/>
        <sz val="10"/>
        <color indexed="10"/>
        <rFont val="Arial"/>
        <family val="2"/>
      </rPr>
      <t>(LOCAL)</t>
    </r>
  </si>
  <si>
    <r>
      <t xml:space="preserve">CEHENNEM </t>
    </r>
    <r>
      <rPr>
        <b/>
        <sz val="10"/>
        <color indexed="10"/>
        <rFont val="Arial"/>
        <family val="2"/>
      </rPr>
      <t>(LOCAL)</t>
    </r>
  </si>
  <si>
    <r>
      <t>INHALE</t>
    </r>
    <r>
      <rPr>
        <b/>
        <sz val="10"/>
        <color indexed="12"/>
        <rFont val="Arial"/>
        <family val="2"/>
      </rPr>
      <t xml:space="preserve"> (NEW)</t>
    </r>
  </si>
  <si>
    <r>
      <t xml:space="preserve">KAVŞAK </t>
    </r>
    <r>
      <rPr>
        <b/>
        <sz val="10"/>
        <color indexed="10"/>
        <rFont val="Arial"/>
        <family val="2"/>
      </rPr>
      <t>(LOCAL)</t>
    </r>
  </si>
  <si>
    <t>UNCLE BOONMEE WHO CAN RECALL HIS PAST LIVES</t>
  </si>
  <si>
    <t>GROWN UPS</t>
  </si>
  <si>
    <t>22 BULLETS</t>
  </si>
  <si>
    <t>ONDINE</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</si>
</sst>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10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0"/>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color indexed="9"/>
      <name val="Arial"/>
      <family val="0"/>
    </font>
    <font>
      <sz val="9"/>
      <name val="Verdana"/>
      <family val="2"/>
    </font>
    <font>
      <sz val="9"/>
      <color indexed="9"/>
      <name val="Garamond"/>
      <family val="1"/>
    </font>
    <font>
      <sz val="9"/>
      <color indexed="9"/>
      <name val="Verdana"/>
      <family val="2"/>
    </font>
    <font>
      <b/>
      <sz val="10"/>
      <color indexed="12"/>
      <name val="Arial"/>
      <family val="2"/>
    </font>
    <font>
      <b/>
      <sz val="10"/>
      <color indexed="10"/>
      <name val="Arial"/>
      <family val="2"/>
    </font>
    <font>
      <b/>
      <sz val="10"/>
      <name val="Arial"/>
      <family val="2"/>
    </font>
    <font>
      <sz val="10"/>
      <color indexed="9"/>
      <name val="Century Gothic"/>
      <family val="2"/>
    </font>
    <font>
      <b/>
      <sz val="12"/>
      <color indexed="12"/>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u val="single"/>
      <sz val="10"/>
      <color indexed="8"/>
      <name val="Garamond"/>
      <family val="0"/>
    </font>
    <font>
      <sz val="10"/>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color indexed="63"/>
      </top>
      <bottom style="hair"/>
    </border>
    <border>
      <left style="hair"/>
      <right style="hair"/>
      <top style="hair"/>
      <bottom style="thin"/>
    </border>
    <border>
      <left style="hair"/>
      <right style="medium"/>
      <top style="hair"/>
      <bottom style="thin"/>
    </border>
    <border>
      <left style="medium"/>
      <right style="hair"/>
      <top style="hair"/>
      <bottom style="medium"/>
    </border>
    <border>
      <left style="medium"/>
      <right style="hair"/>
      <top>
        <color indexed="63"/>
      </top>
      <bottom style="hair"/>
    </border>
    <border>
      <left style="medium"/>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1" applyNumberFormat="0" applyFill="0" applyAlignment="0" applyProtection="0"/>
    <xf numFmtId="0" fontId="90" fillId="0" borderId="2" applyNumberFormat="0" applyFill="0" applyAlignment="0" applyProtection="0"/>
    <xf numFmtId="0" fontId="91" fillId="0" borderId="3" applyNumberFormat="0" applyFill="0" applyAlignment="0" applyProtection="0"/>
    <xf numFmtId="0" fontId="92" fillId="0" borderId="4"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3" fillId="20" borderId="5" applyNumberFormat="0" applyAlignment="0" applyProtection="0"/>
    <xf numFmtId="0" fontId="94" fillId="21" borderId="6" applyNumberFormat="0" applyAlignment="0" applyProtection="0"/>
    <xf numFmtId="0" fontId="95" fillId="20" borderId="6" applyNumberFormat="0" applyAlignment="0" applyProtection="0"/>
    <xf numFmtId="0" fontId="96" fillId="22" borderId="7" applyNumberFormat="0" applyAlignment="0" applyProtection="0"/>
    <xf numFmtId="0" fontId="9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8" fillId="24" borderId="0" applyNumberFormat="0" applyBorder="0" applyAlignment="0" applyProtection="0"/>
    <xf numFmtId="0" fontId="0" fillId="25" borderId="8" applyNumberFormat="0" applyFont="0" applyAlignment="0" applyProtection="0"/>
    <xf numFmtId="0" fontId="9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6" fillId="0" borderId="11" xfId="40"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3"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3"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xf>
    <xf numFmtId="0" fontId="33"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3" fillId="0" borderId="11" xfId="0" applyFont="1" applyFill="1" applyBorder="1" applyAlignment="1" applyProtection="1">
      <alignment horizontal="center"/>
      <protection/>
    </xf>
    <xf numFmtId="1" fontId="34"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4" fillId="0" borderId="14" xfId="0" applyFont="1" applyFill="1" applyBorder="1" applyAlignment="1" applyProtection="1">
      <alignment horizontal="right" vertical="center"/>
      <protection/>
    </xf>
    <xf numFmtId="0" fontId="34" fillId="0" borderId="17" xfId="0" applyFont="1" applyFill="1" applyBorder="1" applyAlignment="1" applyProtection="1">
      <alignment horizontal="right" vertical="center"/>
      <protection/>
    </xf>
    <xf numFmtId="0" fontId="36"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locked="0"/>
    </xf>
    <xf numFmtId="0" fontId="34" fillId="0" borderId="18" xfId="0" applyFont="1" applyFill="1" applyBorder="1" applyAlignment="1" applyProtection="1">
      <alignment horizontal="right" vertical="center"/>
      <protection/>
    </xf>
    <xf numFmtId="0" fontId="24" fillId="0" borderId="13" xfId="0" applyFont="1" applyFill="1" applyBorder="1" applyAlignment="1" applyProtection="1">
      <alignment horizontal="right" vertical="center"/>
      <protection locked="0"/>
    </xf>
    <xf numFmtId="0" fontId="0" fillId="0" borderId="19" xfId="0" applyFont="1" applyFill="1" applyBorder="1" applyAlignment="1">
      <alignment horizontal="left" vertical="center"/>
    </xf>
    <xf numFmtId="190"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right" vertical="center"/>
    </xf>
    <xf numFmtId="4" fontId="0" fillId="0" borderId="11" xfId="40" applyNumberFormat="1" applyFont="1" applyFill="1" applyBorder="1" applyAlignment="1">
      <alignment horizontal="right" vertical="center"/>
    </xf>
    <xf numFmtId="3" fontId="0" fillId="0" borderId="11" xfId="4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2" fontId="0" fillId="0" borderId="11" xfId="40" applyNumberFormat="1" applyFont="1" applyFill="1" applyBorder="1" applyAlignment="1">
      <alignment vertical="center"/>
    </xf>
    <xf numFmtId="192" fontId="0" fillId="0" borderId="11" xfId="42" applyNumberFormat="1" applyFont="1" applyFill="1" applyBorder="1" applyAlignment="1">
      <alignment vertical="center"/>
    </xf>
    <xf numFmtId="0" fontId="0" fillId="0" borderId="20" xfId="0" applyFont="1" applyFill="1" applyBorder="1" applyAlignment="1">
      <alignment horizontal="left" vertical="center"/>
    </xf>
    <xf numFmtId="190"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xf numFmtId="0" fontId="0" fillId="0" borderId="21" xfId="0" applyFont="1" applyFill="1" applyBorder="1" applyAlignment="1">
      <alignment horizontal="right" vertical="center"/>
    </xf>
    <xf numFmtId="4" fontId="0" fillId="0" borderId="21" xfId="40" applyNumberFormat="1" applyFont="1" applyFill="1" applyBorder="1" applyAlignment="1">
      <alignment horizontal="right" vertical="center"/>
    </xf>
    <xf numFmtId="3" fontId="0" fillId="0" borderId="21" xfId="40" applyNumberFormat="1" applyFont="1" applyFill="1" applyBorder="1" applyAlignment="1">
      <alignment horizontal="right" vertical="center"/>
    </xf>
    <xf numFmtId="4" fontId="39" fillId="0" borderId="21" xfId="40" applyNumberFormat="1" applyFont="1" applyFill="1" applyBorder="1" applyAlignment="1">
      <alignment horizontal="right" vertical="center"/>
    </xf>
    <xf numFmtId="3" fontId="39" fillId="0" borderId="21" xfId="40" applyNumberFormat="1" applyFont="1" applyFill="1" applyBorder="1" applyAlignment="1">
      <alignment horizontal="right" vertical="center"/>
    </xf>
    <xf numFmtId="2" fontId="0" fillId="0" borderId="21" xfId="40" applyNumberFormat="1" applyFont="1" applyFill="1" applyBorder="1" applyAlignment="1">
      <alignment vertical="center"/>
    </xf>
    <xf numFmtId="192" fontId="0" fillId="0" borderId="21" xfId="42" applyNumberFormat="1" applyFont="1" applyFill="1" applyBorder="1" applyAlignment="1">
      <alignment vertical="center"/>
    </xf>
    <xf numFmtId="2" fontId="0" fillId="0" borderId="22" xfId="40" applyNumberFormat="1" applyFont="1" applyFill="1" applyBorder="1" applyAlignment="1">
      <alignment vertical="center"/>
    </xf>
    <xf numFmtId="2" fontId="0" fillId="0" borderId="23" xfId="40" applyNumberFormat="1" applyFont="1" applyFill="1" applyBorder="1" applyAlignment="1">
      <alignment vertical="center"/>
    </xf>
    <xf numFmtId="190"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4" fontId="0" fillId="0" borderId="10" xfId="40" applyNumberFormat="1" applyFont="1" applyFill="1" applyBorder="1" applyAlignment="1">
      <alignment horizontal="right" vertical="center"/>
    </xf>
    <xf numFmtId="3" fontId="0" fillId="0" borderId="10" xfId="40" applyNumberFormat="1"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2" fontId="0" fillId="0" borderId="10" xfId="40" applyNumberFormat="1" applyFont="1" applyFill="1" applyBorder="1" applyAlignment="1">
      <alignment vertical="center"/>
    </xf>
    <xf numFmtId="192" fontId="0" fillId="0" borderId="10" xfId="42" applyNumberFormat="1" applyFont="1" applyFill="1" applyBorder="1" applyAlignment="1">
      <alignment vertical="center"/>
    </xf>
    <xf numFmtId="2" fontId="0" fillId="0" borderId="24" xfId="40" applyNumberFormat="1" applyFont="1" applyFill="1" applyBorder="1" applyAlignment="1">
      <alignment vertical="center"/>
    </xf>
    <xf numFmtId="190" fontId="0" fillId="0" borderId="25" xfId="0" applyNumberFormat="1" applyFont="1" applyFill="1" applyBorder="1" applyAlignment="1">
      <alignment horizontal="center" vertical="center"/>
    </xf>
    <xf numFmtId="0" fontId="0" fillId="0" borderId="25" xfId="0" applyFont="1" applyFill="1" applyBorder="1" applyAlignment="1">
      <alignment horizontal="left" vertical="center"/>
    </xf>
    <xf numFmtId="0" fontId="0" fillId="0" borderId="25" xfId="0" applyFont="1" applyFill="1" applyBorder="1" applyAlignment="1">
      <alignment horizontal="right" vertical="center"/>
    </xf>
    <xf numFmtId="4" fontId="0" fillId="0" borderId="25" xfId="40" applyNumberFormat="1" applyFont="1" applyFill="1" applyBorder="1" applyAlignment="1">
      <alignment horizontal="right" vertical="center"/>
    </xf>
    <xf numFmtId="3" fontId="0" fillId="0" borderId="25" xfId="40" applyNumberFormat="1" applyFont="1" applyFill="1" applyBorder="1" applyAlignment="1">
      <alignment horizontal="right" vertical="center"/>
    </xf>
    <xf numFmtId="4" fontId="39" fillId="0" borderId="25" xfId="40" applyNumberFormat="1" applyFont="1" applyFill="1" applyBorder="1" applyAlignment="1">
      <alignment horizontal="right" vertical="center"/>
    </xf>
    <xf numFmtId="3" fontId="39" fillId="0" borderId="25" xfId="40" applyNumberFormat="1" applyFont="1" applyFill="1" applyBorder="1" applyAlignment="1">
      <alignment horizontal="right" vertical="center"/>
    </xf>
    <xf numFmtId="2" fontId="0" fillId="0" borderId="25" xfId="40" applyNumberFormat="1" applyFont="1" applyFill="1" applyBorder="1" applyAlignment="1">
      <alignment vertical="center"/>
    </xf>
    <xf numFmtId="192" fontId="0" fillId="0" borderId="25" xfId="42" applyNumberFormat="1" applyFont="1" applyFill="1" applyBorder="1" applyAlignment="1">
      <alignment vertical="center"/>
    </xf>
    <xf numFmtId="2" fontId="0" fillId="0" borderId="26" xfId="40" applyNumberFormat="1" applyFont="1" applyFill="1" applyBorder="1" applyAlignment="1">
      <alignment vertical="center"/>
    </xf>
    <xf numFmtId="0" fontId="0" fillId="0" borderId="27" xfId="0" applyFont="1" applyFill="1" applyBorder="1" applyAlignment="1">
      <alignment horizontal="left" vertical="center"/>
    </xf>
    <xf numFmtId="190"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4" fontId="0" fillId="0" borderId="15" xfId="40" applyNumberFormat="1" applyFont="1" applyFill="1" applyBorder="1" applyAlignment="1">
      <alignment horizontal="right" vertical="center"/>
    </xf>
    <xf numFmtId="3" fontId="0" fillId="0" borderId="15" xfId="40" applyNumberFormat="1" applyFont="1" applyFill="1" applyBorder="1" applyAlignment="1">
      <alignment horizontal="right" vertical="center"/>
    </xf>
    <xf numFmtId="4" fontId="39" fillId="0" borderId="15" xfId="40" applyNumberFormat="1" applyFont="1" applyFill="1" applyBorder="1" applyAlignment="1">
      <alignment horizontal="right" vertical="center"/>
    </xf>
    <xf numFmtId="3" fontId="39" fillId="0" borderId="15" xfId="40" applyNumberFormat="1" applyFont="1" applyFill="1" applyBorder="1" applyAlignment="1">
      <alignment horizontal="right" vertical="center"/>
    </xf>
    <xf numFmtId="192" fontId="0" fillId="0" borderId="15" xfId="42" applyNumberFormat="1" applyFont="1" applyFill="1" applyBorder="1" applyAlignment="1">
      <alignment vertical="center"/>
    </xf>
    <xf numFmtId="2" fontId="0" fillId="0" borderId="16" xfId="40" applyNumberFormat="1" applyFont="1" applyFill="1" applyBorder="1" applyAlignment="1">
      <alignment vertical="center"/>
    </xf>
    <xf numFmtId="0" fontId="40" fillId="0" borderId="13" xfId="0" applyFont="1" applyBorder="1" applyAlignment="1" applyProtection="1">
      <alignment vertical="center"/>
      <protection locked="0"/>
    </xf>
    <xf numFmtId="0" fontId="40" fillId="0" borderId="13" xfId="0" applyFont="1" applyFill="1" applyBorder="1" applyAlignment="1" applyProtection="1">
      <alignment vertical="center"/>
      <protection locked="0"/>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2" fontId="0" fillId="0" borderId="15" xfId="40" applyNumberFormat="1" applyFont="1" applyFill="1" applyBorder="1" applyAlignment="1">
      <alignment vertical="center"/>
    </xf>
    <xf numFmtId="3" fontId="41"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3" fillId="0" borderId="30" xfId="0" applyNumberFormat="1" applyFont="1" applyFill="1" applyBorder="1" applyAlignment="1" applyProtection="1">
      <alignment horizontal="right" vertical="center" wrapText="1"/>
      <protection locked="0"/>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0" fontId="28" fillId="0" borderId="21"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21"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8"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185" fontId="28" fillId="0" borderId="21" xfId="0" applyNumberFormat="1" applyFont="1" applyFill="1" applyBorder="1" applyAlignment="1" applyProtection="1">
      <alignment horizontal="center" wrapText="1"/>
      <protection/>
    </xf>
    <xf numFmtId="193" fontId="28" fillId="0" borderId="21" xfId="0" applyNumberFormat="1" applyFont="1" applyFill="1" applyBorder="1" applyAlignment="1" applyProtection="1">
      <alignment horizontal="center" wrapText="1"/>
      <protection/>
    </xf>
    <xf numFmtId="0" fontId="32" fillId="33" borderId="40" xfId="0" applyFont="1" applyFill="1" applyBorder="1" applyAlignment="1" applyProtection="1">
      <alignment horizontal="center" vertical="center"/>
      <protection/>
    </xf>
    <xf numFmtId="0" fontId="27" fillId="33" borderId="40" xfId="0" applyFont="1" applyFill="1" applyBorder="1" applyAlignment="1">
      <alignment/>
    </xf>
    <xf numFmtId="193" fontId="28" fillId="0" borderId="22" xfId="0" applyNumberFormat="1" applyFont="1" applyFill="1" applyBorder="1" applyAlignment="1" applyProtection="1">
      <alignment horizontal="center" wrapText="1"/>
      <protection/>
    </xf>
    <xf numFmtId="43" fontId="28" fillId="0" borderId="20" xfId="40" applyFont="1" applyFill="1" applyBorder="1" applyAlignment="1" applyProtection="1">
      <alignment horizontal="center"/>
      <protection/>
    </xf>
    <xf numFmtId="43" fontId="28" fillId="0" borderId="27" xfId="40" applyFont="1" applyFill="1" applyBorder="1" applyAlignment="1" applyProtection="1">
      <alignment horizontal="center"/>
      <protection/>
    </xf>
    <xf numFmtId="0" fontId="26" fillId="33" borderId="40" xfId="0" applyFont="1" applyFill="1" applyBorder="1" applyAlignment="1" applyProtection="1">
      <alignment horizontal="center" vertical="center"/>
      <protection/>
    </xf>
    <xf numFmtId="0" fontId="15" fillId="33" borderId="40" xfId="0" applyFon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840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438150</xdr:colOff>
      <xdr:row>0</xdr:row>
      <xdr:rowOff>0</xdr:rowOff>
    </xdr:to>
    <xdr:sp fLocksText="0">
      <xdr:nvSpPr>
        <xdr:cNvPr id="2" name="Text Box 2"/>
        <xdr:cNvSpPr txBox="1">
          <a:spLocks noChangeArrowheads="1"/>
        </xdr:cNvSpPr>
      </xdr:nvSpPr>
      <xdr:spPr>
        <a:xfrm>
          <a:off x="14249400" y="0"/>
          <a:ext cx="25908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6821150"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800" b="1" i="0" u="none" baseline="0">
              <a:solidFill>
                <a:srgbClr val="000000"/>
              </a:solidFill>
              <a:latin typeface="Garamond"/>
              <a:ea typeface="Garamond"/>
              <a:cs typeface="Garamond"/>
            </a:rPr>
            <a:t>TÜRKİYE'S WEEKEND MARKET DATA </a:t>
          </a:r>
          <a:r>
            <a:rPr lang="en-US" cap="none" sz="28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381000</xdr:colOff>
      <xdr:row>0</xdr:row>
      <xdr:rowOff>114300</xdr:rowOff>
    </xdr:from>
    <xdr:to>
      <xdr:col>21</xdr:col>
      <xdr:colOff>323850</xdr:colOff>
      <xdr:row>0</xdr:row>
      <xdr:rowOff>619125</xdr:rowOff>
    </xdr:to>
    <xdr:sp fLocksText="0">
      <xdr:nvSpPr>
        <xdr:cNvPr id="4" name="Text Box 6"/>
        <xdr:cNvSpPr txBox="1">
          <a:spLocks noChangeArrowheads="1"/>
        </xdr:cNvSpPr>
      </xdr:nvSpPr>
      <xdr:spPr>
        <a:xfrm>
          <a:off x="15078075" y="114300"/>
          <a:ext cx="1647825"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44
</a:t>
          </a:r>
          <a:r>
            <a:rPr lang="en-US" cap="none" sz="1600" b="0" i="0" u="none" baseline="0">
              <a:solidFill>
                <a:srgbClr val="000000"/>
              </a:solidFill>
              <a:latin typeface="Garamond"/>
              <a:ea typeface="Garamond"/>
              <a:cs typeface="Garamond"/>
            </a:rPr>
            <a:t>29-31 OCT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3155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439150"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14412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648700"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1441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305675" y="0"/>
          <a:ext cx="28003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3155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439150"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648700"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101346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101346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9553575" y="0"/>
          <a:ext cx="6000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85912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153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8305800"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10153650"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8934450" y="142875"/>
          <a:ext cx="1152525"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a:t>
          </a:r>
          <a:r>
            <a:rPr lang="en-US" cap="none" sz="1000" b="0" i="0" u="sng" baseline="0">
              <a:solidFill>
                <a:srgbClr val="000000"/>
              </a:solidFill>
              <a:latin typeface="Garamond"/>
              <a:ea typeface="Garamond"/>
              <a:cs typeface="Garamond"/>
            </a:rPr>
            <a:t>K</a:t>
          </a:r>
          <a:r>
            <a:rPr lang="en-US" cap="none" sz="1000" b="0" i="0" u="none" baseline="0">
              <a:solidFill>
                <a:srgbClr val="000000"/>
              </a:solidFill>
              <a:latin typeface="Garamond"/>
              <a:ea typeface="Garamond"/>
              <a:cs typeface="Garamond"/>
            </a:rPr>
            <a:t>END: 44
</a:t>
          </a:r>
          <a:r>
            <a:rPr lang="en-US" cap="none" sz="1000" b="0" i="0" u="none" baseline="0">
              <a:solidFill>
                <a:srgbClr val="000000"/>
              </a:solidFill>
              <a:latin typeface="Garamond"/>
              <a:ea typeface="Garamond"/>
              <a:cs typeface="Garamond"/>
            </a:rPr>
            <a:t>29-31 OCT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87"/>
  <sheetViews>
    <sheetView tabSelected="1" zoomScale="74" zoomScaleNormal="74" zoomScalePageLayoutView="0" workbookViewId="0" topLeftCell="A1">
      <selection activeCell="A5" sqref="A5:IV69"/>
    </sheetView>
  </sheetViews>
  <sheetFormatPr defaultColWidth="4.421875" defaultRowHeight="12.75"/>
  <cols>
    <col min="1" max="1" width="4.421875" style="71" bestFit="1" customWidth="1"/>
    <col min="2" max="2" width="47.421875" style="15" customWidth="1"/>
    <col min="3" max="3" width="9.57421875" style="16" bestFit="1" customWidth="1"/>
    <col min="4" max="4" width="24.00390625" style="6" customWidth="1"/>
    <col min="5" max="5" width="5.421875" style="17" customWidth="1"/>
    <col min="6" max="6" width="6.57421875" style="17" customWidth="1"/>
    <col min="7" max="7" width="7.00390625" style="17" customWidth="1"/>
    <col min="8" max="8" width="11.8515625" style="20" bestFit="1" customWidth="1"/>
    <col min="9" max="9" width="7.8515625" style="26" bestFit="1" customWidth="1"/>
    <col min="10" max="10" width="11.8515625" style="20" bestFit="1" customWidth="1"/>
    <col min="11" max="11" width="7.8515625" style="26" bestFit="1" customWidth="1"/>
    <col min="12" max="12" width="11.8515625" style="20" bestFit="1" customWidth="1"/>
    <col min="13" max="13" width="7.8515625" style="26" bestFit="1" customWidth="1"/>
    <col min="14" max="14" width="13.421875" style="23" bestFit="1" customWidth="1"/>
    <col min="15" max="15" width="8.8515625" style="27" bestFit="1" customWidth="1"/>
    <col min="16" max="16" width="7.28125" style="41" customWidth="1"/>
    <col min="17" max="17" width="6.7109375" style="42" bestFit="1" customWidth="1"/>
    <col min="18" max="18" width="11.8515625" style="43" bestFit="1" customWidth="1"/>
    <col min="19" max="19" width="8.7109375" style="44" bestFit="1" customWidth="1"/>
    <col min="20" max="20" width="14.8515625" style="43" bestFit="1" customWidth="1"/>
    <col min="21" max="21" width="10.7109375" style="41" bestFit="1" customWidth="1"/>
    <col min="22" max="22" width="6.57421875" style="42" bestFit="1" customWidth="1"/>
    <col min="23" max="23" width="2.57421875" style="75"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32"/>
      <c r="I1" s="33"/>
      <c r="J1" s="34"/>
      <c r="K1" s="35"/>
      <c r="L1" s="36"/>
      <c r="M1" s="37"/>
      <c r="N1" s="38"/>
      <c r="O1" s="39"/>
      <c r="P1" s="41"/>
      <c r="Q1" s="42"/>
      <c r="R1" s="43"/>
      <c r="S1" s="44"/>
      <c r="T1" s="43"/>
      <c r="U1" s="41"/>
      <c r="V1" s="42"/>
      <c r="W1" s="75"/>
    </row>
    <row r="2" spans="1:23" s="3" customFormat="1" ht="27.75" thickBot="1">
      <c r="A2" s="170" t="s">
        <v>18</v>
      </c>
      <c r="B2" s="171"/>
      <c r="C2" s="171"/>
      <c r="D2" s="171"/>
      <c r="E2" s="171"/>
      <c r="F2" s="171"/>
      <c r="G2" s="171"/>
      <c r="H2" s="171"/>
      <c r="I2" s="171"/>
      <c r="J2" s="171"/>
      <c r="K2" s="171"/>
      <c r="L2" s="171"/>
      <c r="M2" s="171"/>
      <c r="N2" s="171"/>
      <c r="O2" s="171"/>
      <c r="P2" s="171"/>
      <c r="Q2" s="171"/>
      <c r="R2" s="171"/>
      <c r="S2" s="171"/>
      <c r="T2" s="171"/>
      <c r="U2" s="171"/>
      <c r="V2" s="171"/>
      <c r="W2" s="75"/>
    </row>
    <row r="3" spans="1:23" s="59" customFormat="1" ht="12.75">
      <c r="A3" s="57"/>
      <c r="B3" s="173" t="s">
        <v>19</v>
      </c>
      <c r="C3" s="157" t="s">
        <v>24</v>
      </c>
      <c r="D3" s="159" t="s">
        <v>9</v>
      </c>
      <c r="E3" s="159" t="s">
        <v>0</v>
      </c>
      <c r="F3" s="159" t="s">
        <v>1</v>
      </c>
      <c r="G3" s="159" t="s">
        <v>2</v>
      </c>
      <c r="H3" s="168" t="s">
        <v>10</v>
      </c>
      <c r="I3" s="168"/>
      <c r="J3" s="168" t="s">
        <v>11</v>
      </c>
      <c r="K3" s="168"/>
      <c r="L3" s="168" t="s">
        <v>12</v>
      </c>
      <c r="M3" s="168"/>
      <c r="N3" s="169" t="s">
        <v>3</v>
      </c>
      <c r="O3" s="169"/>
      <c r="P3" s="169"/>
      <c r="Q3" s="169"/>
      <c r="R3" s="168" t="s">
        <v>8</v>
      </c>
      <c r="S3" s="168"/>
      <c r="T3" s="169" t="s">
        <v>20</v>
      </c>
      <c r="U3" s="169"/>
      <c r="V3" s="172"/>
      <c r="W3" s="76"/>
    </row>
    <row r="4" spans="1:23" s="59" customFormat="1" ht="24.75" thickBot="1">
      <c r="A4" s="60"/>
      <c r="B4" s="174"/>
      <c r="C4" s="158"/>
      <c r="D4" s="161"/>
      <c r="E4" s="160"/>
      <c r="F4" s="160"/>
      <c r="G4" s="160"/>
      <c r="H4" s="61" t="s">
        <v>15</v>
      </c>
      <c r="I4" s="62" t="s">
        <v>14</v>
      </c>
      <c r="J4" s="61" t="s">
        <v>15</v>
      </c>
      <c r="K4" s="62" t="s">
        <v>14</v>
      </c>
      <c r="L4" s="61" t="s">
        <v>15</v>
      </c>
      <c r="M4" s="62" t="s">
        <v>14</v>
      </c>
      <c r="N4" s="61" t="s">
        <v>15</v>
      </c>
      <c r="O4" s="62" t="s">
        <v>14</v>
      </c>
      <c r="P4" s="62" t="s">
        <v>21</v>
      </c>
      <c r="Q4" s="63" t="s">
        <v>22</v>
      </c>
      <c r="R4" s="61" t="s">
        <v>15</v>
      </c>
      <c r="S4" s="64" t="s">
        <v>13</v>
      </c>
      <c r="T4" s="61" t="s">
        <v>15</v>
      </c>
      <c r="U4" s="62" t="s">
        <v>14</v>
      </c>
      <c r="V4" s="65" t="s">
        <v>22</v>
      </c>
      <c r="W4" s="76"/>
    </row>
    <row r="5" spans="1:23" s="4" customFormat="1" ht="9.75" customHeight="1">
      <c r="A5" s="67">
        <v>1</v>
      </c>
      <c r="B5" s="97" t="s">
        <v>74</v>
      </c>
      <c r="C5" s="98">
        <v>40480</v>
      </c>
      <c r="D5" s="99" t="s">
        <v>31</v>
      </c>
      <c r="E5" s="100">
        <v>100</v>
      </c>
      <c r="F5" s="100">
        <v>162</v>
      </c>
      <c r="G5" s="100">
        <v>1</v>
      </c>
      <c r="H5" s="101">
        <v>561436.5</v>
      </c>
      <c r="I5" s="102">
        <v>51257</v>
      </c>
      <c r="J5" s="101">
        <v>311825.5</v>
      </c>
      <c r="K5" s="102">
        <v>28804</v>
      </c>
      <c r="L5" s="101">
        <v>268656.5</v>
      </c>
      <c r="M5" s="102">
        <v>24764</v>
      </c>
      <c r="N5" s="103">
        <f>H5+J5+L5</f>
        <v>1141918.5</v>
      </c>
      <c r="O5" s="104">
        <f>I5+K5+M5</f>
        <v>104825</v>
      </c>
      <c r="P5" s="102">
        <f aca="true" t="shared" si="0" ref="P5:P68">IF(N5&lt;&gt;0,O5/F5,"")</f>
        <v>647.0679012345679</v>
      </c>
      <c r="Q5" s="105">
        <f>+N5/O5</f>
        <v>10.893570236107799</v>
      </c>
      <c r="R5" s="101"/>
      <c r="S5" s="106">
        <f aca="true" t="shared" si="1" ref="S5:S68">IF(R5&lt;&gt;0,-(R5-N5)/R5,"")</f>
      </c>
      <c r="T5" s="101">
        <v>1141918.5</v>
      </c>
      <c r="U5" s="102">
        <v>104825</v>
      </c>
      <c r="V5" s="107">
        <f aca="true" t="shared" si="2" ref="V5:V68">T5/U5</f>
        <v>10.893570236107799</v>
      </c>
      <c r="W5" s="140"/>
    </row>
    <row r="6" spans="1:23" s="4" customFormat="1" ht="9.75" customHeight="1">
      <c r="A6" s="67">
        <v>2</v>
      </c>
      <c r="B6" s="87" t="s">
        <v>75</v>
      </c>
      <c r="C6" s="88">
        <v>40473</v>
      </c>
      <c r="D6" s="89" t="s">
        <v>65</v>
      </c>
      <c r="E6" s="90">
        <v>100</v>
      </c>
      <c r="F6" s="90">
        <v>102</v>
      </c>
      <c r="G6" s="90">
        <v>2</v>
      </c>
      <c r="H6" s="91">
        <v>254565</v>
      </c>
      <c r="I6" s="92">
        <v>24767</v>
      </c>
      <c r="J6" s="91">
        <v>139055</v>
      </c>
      <c r="K6" s="92">
        <v>13654</v>
      </c>
      <c r="L6" s="91">
        <v>123818</v>
      </c>
      <c r="M6" s="92">
        <v>12063</v>
      </c>
      <c r="N6" s="93">
        <f>+L6+J6+H6</f>
        <v>517438</v>
      </c>
      <c r="O6" s="94">
        <f>+M6+K6+I6</f>
        <v>50484</v>
      </c>
      <c r="P6" s="92">
        <f t="shared" si="0"/>
        <v>494.94117647058823</v>
      </c>
      <c r="Q6" s="95">
        <f>+N6/O6</f>
        <v>10.249544410110135</v>
      </c>
      <c r="R6" s="91">
        <v>460192</v>
      </c>
      <c r="S6" s="96">
        <f t="shared" si="1"/>
        <v>0.12439590431819762</v>
      </c>
      <c r="T6" s="91">
        <v>1321982</v>
      </c>
      <c r="U6" s="92">
        <v>133770</v>
      </c>
      <c r="V6" s="108">
        <f t="shared" si="2"/>
        <v>9.882499813112059</v>
      </c>
      <c r="W6" s="139"/>
    </row>
    <row r="7" spans="1:23" s="5" customFormat="1" ht="9.75" customHeight="1">
      <c r="A7" s="72">
        <v>3</v>
      </c>
      <c r="B7" s="142" t="s">
        <v>66</v>
      </c>
      <c r="C7" s="119">
        <v>40466</v>
      </c>
      <c r="D7" s="120" t="s">
        <v>31</v>
      </c>
      <c r="E7" s="121">
        <v>139</v>
      </c>
      <c r="F7" s="121">
        <v>139</v>
      </c>
      <c r="G7" s="121">
        <v>3</v>
      </c>
      <c r="H7" s="122">
        <v>187512</v>
      </c>
      <c r="I7" s="123">
        <v>17340</v>
      </c>
      <c r="J7" s="122">
        <v>144579</v>
      </c>
      <c r="K7" s="123">
        <v>12798</v>
      </c>
      <c r="L7" s="122">
        <v>129090</v>
      </c>
      <c r="M7" s="123">
        <v>11971</v>
      </c>
      <c r="N7" s="124">
        <f>H7+J7+L7</f>
        <v>461181</v>
      </c>
      <c r="O7" s="125">
        <f>I7+K7+M7</f>
        <v>42109</v>
      </c>
      <c r="P7" s="123">
        <f t="shared" si="0"/>
        <v>302.9424460431655</v>
      </c>
      <c r="Q7" s="126">
        <f>+N7/O7</f>
        <v>10.952076753188155</v>
      </c>
      <c r="R7" s="122">
        <v>367940.5</v>
      </c>
      <c r="S7" s="127">
        <f t="shared" si="1"/>
        <v>0.25341189676048165</v>
      </c>
      <c r="T7" s="122">
        <v>1932503</v>
      </c>
      <c r="U7" s="123">
        <v>185400</v>
      </c>
      <c r="V7" s="128">
        <f t="shared" si="2"/>
        <v>10.423425026968717</v>
      </c>
      <c r="W7" s="140"/>
    </row>
    <row r="8" spans="1:23" s="5" customFormat="1" ht="9.75" customHeight="1">
      <c r="A8" s="68">
        <v>4</v>
      </c>
      <c r="B8" s="141" t="s">
        <v>64</v>
      </c>
      <c r="C8" s="109">
        <v>40466</v>
      </c>
      <c r="D8" s="110" t="s">
        <v>65</v>
      </c>
      <c r="E8" s="111">
        <v>119</v>
      </c>
      <c r="F8" s="111">
        <v>72</v>
      </c>
      <c r="G8" s="111">
        <v>3</v>
      </c>
      <c r="H8" s="112">
        <v>143996</v>
      </c>
      <c r="I8" s="113">
        <v>11487</v>
      </c>
      <c r="J8" s="112">
        <v>89785</v>
      </c>
      <c r="K8" s="113">
        <v>7166</v>
      </c>
      <c r="L8" s="112">
        <v>79225</v>
      </c>
      <c r="M8" s="113">
        <v>6345</v>
      </c>
      <c r="N8" s="114">
        <f>+L8+J8+H8</f>
        <v>313006</v>
      </c>
      <c r="O8" s="115">
        <f>+M8+K8+I8</f>
        <v>24998</v>
      </c>
      <c r="P8" s="113">
        <f t="shared" si="0"/>
        <v>347.19444444444446</v>
      </c>
      <c r="Q8" s="116">
        <f>+N8/O8</f>
        <v>12.521241699335947</v>
      </c>
      <c r="R8" s="112">
        <v>500383</v>
      </c>
      <c r="S8" s="117">
        <f t="shared" si="1"/>
        <v>-0.37446715815685183</v>
      </c>
      <c r="T8" s="112">
        <v>1772916</v>
      </c>
      <c r="U8" s="113">
        <v>147629</v>
      </c>
      <c r="V8" s="118">
        <f t="shared" si="2"/>
        <v>12.009266472034627</v>
      </c>
      <c r="W8" s="139"/>
    </row>
    <row r="9" spans="1:23" s="5" customFormat="1" ht="9.75" customHeight="1">
      <c r="A9" s="68">
        <v>5</v>
      </c>
      <c r="B9" s="87" t="s">
        <v>52</v>
      </c>
      <c r="C9" s="88">
        <v>40459</v>
      </c>
      <c r="D9" s="89" t="s">
        <v>41</v>
      </c>
      <c r="E9" s="90">
        <v>55</v>
      </c>
      <c r="F9" s="90">
        <v>55</v>
      </c>
      <c r="G9" s="90">
        <v>4</v>
      </c>
      <c r="H9" s="91">
        <v>122335</v>
      </c>
      <c r="I9" s="92">
        <v>9815</v>
      </c>
      <c r="J9" s="91">
        <v>92752</v>
      </c>
      <c r="K9" s="92">
        <v>7406</v>
      </c>
      <c r="L9" s="91">
        <v>76858</v>
      </c>
      <c r="M9" s="92">
        <v>6172</v>
      </c>
      <c r="N9" s="93">
        <f aca="true" t="shared" si="3" ref="N9:O11">+H9+J9+L9</f>
        <v>291945</v>
      </c>
      <c r="O9" s="94">
        <f t="shared" si="3"/>
        <v>23393</v>
      </c>
      <c r="P9" s="92">
        <f t="shared" si="0"/>
        <v>425.3272727272727</v>
      </c>
      <c r="Q9" s="95">
        <f>IF(N9&lt;&gt;0,N9/O9,"")</f>
        <v>12.480015389218996</v>
      </c>
      <c r="R9" s="91">
        <v>280256</v>
      </c>
      <c r="S9" s="96">
        <f t="shared" si="1"/>
        <v>0.04170829527289335</v>
      </c>
      <c r="T9" s="91">
        <v>2388147</v>
      </c>
      <c r="U9" s="92">
        <v>201421</v>
      </c>
      <c r="V9" s="108">
        <f t="shared" si="2"/>
        <v>11.85649460582561</v>
      </c>
      <c r="W9" s="139">
        <v>1</v>
      </c>
    </row>
    <row r="10" spans="1:23" s="5" customFormat="1" ht="9.75" customHeight="1">
      <c r="A10" s="68">
        <v>6</v>
      </c>
      <c r="B10" s="87" t="s">
        <v>76</v>
      </c>
      <c r="C10" s="88">
        <v>40473</v>
      </c>
      <c r="D10" s="89" t="s">
        <v>41</v>
      </c>
      <c r="E10" s="90">
        <v>74</v>
      </c>
      <c r="F10" s="90">
        <v>74</v>
      </c>
      <c r="G10" s="90">
        <v>2</v>
      </c>
      <c r="H10" s="91">
        <v>121026</v>
      </c>
      <c r="I10" s="92">
        <v>9730</v>
      </c>
      <c r="J10" s="91">
        <v>88751</v>
      </c>
      <c r="K10" s="92">
        <v>7036</v>
      </c>
      <c r="L10" s="91">
        <v>71396</v>
      </c>
      <c r="M10" s="92">
        <v>5648</v>
      </c>
      <c r="N10" s="93">
        <f t="shared" si="3"/>
        <v>281173</v>
      </c>
      <c r="O10" s="94">
        <f t="shared" si="3"/>
        <v>22414</v>
      </c>
      <c r="P10" s="92">
        <f t="shared" si="0"/>
        <v>302.8918918918919</v>
      </c>
      <c r="Q10" s="95">
        <f>IF(N10&lt;&gt;0,N10/O10,"")</f>
        <v>12.544525742839296</v>
      </c>
      <c r="R10" s="91">
        <v>287199</v>
      </c>
      <c r="S10" s="96">
        <f t="shared" si="1"/>
        <v>-0.02098196720740671</v>
      </c>
      <c r="T10" s="91">
        <v>771293</v>
      </c>
      <c r="U10" s="92">
        <v>64878</v>
      </c>
      <c r="V10" s="108">
        <f t="shared" si="2"/>
        <v>11.888359690496008</v>
      </c>
      <c r="W10" s="140"/>
    </row>
    <row r="11" spans="1:23" s="5" customFormat="1" ht="9.75" customHeight="1">
      <c r="A11" s="68">
        <v>7</v>
      </c>
      <c r="B11" s="87" t="s">
        <v>67</v>
      </c>
      <c r="C11" s="88">
        <v>40459</v>
      </c>
      <c r="D11" s="89" t="s">
        <v>41</v>
      </c>
      <c r="E11" s="90">
        <v>135</v>
      </c>
      <c r="F11" s="90">
        <v>135</v>
      </c>
      <c r="G11" s="90">
        <v>3</v>
      </c>
      <c r="H11" s="91">
        <v>59527</v>
      </c>
      <c r="I11" s="92">
        <v>6395</v>
      </c>
      <c r="J11" s="91">
        <v>48615</v>
      </c>
      <c r="K11" s="92">
        <v>5141</v>
      </c>
      <c r="L11" s="91">
        <v>47342</v>
      </c>
      <c r="M11" s="92">
        <v>5101</v>
      </c>
      <c r="N11" s="93">
        <f t="shared" si="3"/>
        <v>155484</v>
      </c>
      <c r="O11" s="94">
        <f t="shared" si="3"/>
        <v>16637</v>
      </c>
      <c r="P11" s="92">
        <f t="shared" si="0"/>
        <v>123.23703703703704</v>
      </c>
      <c r="Q11" s="95">
        <f>IF(N11&lt;&gt;0,N11/O11,"")</f>
        <v>9.345675302037627</v>
      </c>
      <c r="R11" s="91">
        <v>186145</v>
      </c>
      <c r="S11" s="96">
        <f t="shared" si="1"/>
        <v>-0.1647156786376212</v>
      </c>
      <c r="T11" s="91">
        <v>852789</v>
      </c>
      <c r="U11" s="92">
        <v>91535</v>
      </c>
      <c r="V11" s="108">
        <f t="shared" si="2"/>
        <v>9.316534658873655</v>
      </c>
      <c r="W11" s="139"/>
    </row>
    <row r="12" spans="1:23" s="5" customFormat="1" ht="9.75" customHeight="1">
      <c r="A12" s="68">
        <v>8</v>
      </c>
      <c r="B12" s="87" t="s">
        <v>77</v>
      </c>
      <c r="C12" s="88">
        <v>40459</v>
      </c>
      <c r="D12" s="89" t="s">
        <v>31</v>
      </c>
      <c r="E12" s="90">
        <v>142</v>
      </c>
      <c r="F12" s="90">
        <v>142</v>
      </c>
      <c r="G12" s="90">
        <v>4</v>
      </c>
      <c r="H12" s="91">
        <v>56315.5</v>
      </c>
      <c r="I12" s="92">
        <v>7147</v>
      </c>
      <c r="J12" s="91">
        <v>47206</v>
      </c>
      <c r="K12" s="92">
        <v>6042</v>
      </c>
      <c r="L12" s="91">
        <v>50354</v>
      </c>
      <c r="M12" s="92">
        <v>6386</v>
      </c>
      <c r="N12" s="93">
        <f>H12+J12+L12</f>
        <v>153875.5</v>
      </c>
      <c r="O12" s="94">
        <f>I12+K12+M12</f>
        <v>19575</v>
      </c>
      <c r="P12" s="92">
        <f t="shared" si="0"/>
        <v>137.85211267605635</v>
      </c>
      <c r="Q12" s="95">
        <f aca="true" t="shared" si="4" ref="Q12:Q19">+N12/O12</f>
        <v>7.8608173690932315</v>
      </c>
      <c r="R12" s="91">
        <v>162490</v>
      </c>
      <c r="S12" s="96">
        <f t="shared" si="1"/>
        <v>-0.053015570188934706</v>
      </c>
      <c r="T12" s="91">
        <v>1453763.5</v>
      </c>
      <c r="U12" s="92">
        <v>164919</v>
      </c>
      <c r="V12" s="108">
        <f t="shared" si="2"/>
        <v>8.815015249910562</v>
      </c>
      <c r="W12" s="139"/>
    </row>
    <row r="13" spans="1:23" s="5" customFormat="1" ht="9.75" customHeight="1">
      <c r="A13" s="68">
        <v>9</v>
      </c>
      <c r="B13" s="87" t="s">
        <v>78</v>
      </c>
      <c r="C13" s="88">
        <v>40480</v>
      </c>
      <c r="D13" s="89" t="s">
        <v>6</v>
      </c>
      <c r="E13" s="90">
        <v>21</v>
      </c>
      <c r="F13" s="90">
        <v>21</v>
      </c>
      <c r="G13" s="90">
        <v>1</v>
      </c>
      <c r="H13" s="91">
        <v>56460</v>
      </c>
      <c r="I13" s="92">
        <v>4210</v>
      </c>
      <c r="J13" s="91">
        <v>40398</v>
      </c>
      <c r="K13" s="92">
        <v>2926</v>
      </c>
      <c r="L13" s="91">
        <v>42598</v>
      </c>
      <c r="M13" s="92">
        <v>3091</v>
      </c>
      <c r="N13" s="93">
        <f>+H13+J13+L13</f>
        <v>139456</v>
      </c>
      <c r="O13" s="94">
        <f>+I13+K13+M13</f>
        <v>10227</v>
      </c>
      <c r="P13" s="92">
        <f t="shared" si="0"/>
        <v>487</v>
      </c>
      <c r="Q13" s="95">
        <f t="shared" si="4"/>
        <v>13.63606140608194</v>
      </c>
      <c r="R13" s="91"/>
      <c r="S13" s="96">
        <f t="shared" si="1"/>
      </c>
      <c r="T13" s="91">
        <v>139456</v>
      </c>
      <c r="U13" s="92">
        <v>10227</v>
      </c>
      <c r="V13" s="108">
        <f t="shared" si="2"/>
        <v>13.63606140608194</v>
      </c>
      <c r="W13" s="139">
        <v>1</v>
      </c>
    </row>
    <row r="14" spans="1:23" s="5" customFormat="1" ht="9.75" customHeight="1">
      <c r="A14" s="68">
        <v>10</v>
      </c>
      <c r="B14" s="87" t="s">
        <v>79</v>
      </c>
      <c r="C14" s="88">
        <v>40480</v>
      </c>
      <c r="D14" s="89" t="s">
        <v>28</v>
      </c>
      <c r="E14" s="90">
        <v>135</v>
      </c>
      <c r="F14" s="90">
        <v>135</v>
      </c>
      <c r="G14" s="90">
        <v>1</v>
      </c>
      <c r="H14" s="91">
        <v>40016</v>
      </c>
      <c r="I14" s="92">
        <v>4582</v>
      </c>
      <c r="J14" s="91">
        <v>29225</v>
      </c>
      <c r="K14" s="92">
        <v>3414</v>
      </c>
      <c r="L14" s="91">
        <v>32274.5</v>
      </c>
      <c r="M14" s="92">
        <v>3638</v>
      </c>
      <c r="N14" s="93">
        <f>SUM(H14+J14+L14)</f>
        <v>101515.5</v>
      </c>
      <c r="O14" s="94">
        <f>SUM(I14+K14+M14)</f>
        <v>11634</v>
      </c>
      <c r="P14" s="92">
        <f t="shared" si="0"/>
        <v>86.17777777777778</v>
      </c>
      <c r="Q14" s="95">
        <f t="shared" si="4"/>
        <v>8.72576070139247</v>
      </c>
      <c r="R14" s="91"/>
      <c r="S14" s="96">
        <f t="shared" si="1"/>
      </c>
      <c r="T14" s="91">
        <v>101515.5</v>
      </c>
      <c r="U14" s="92">
        <v>11634</v>
      </c>
      <c r="V14" s="108">
        <f t="shared" si="2"/>
        <v>8.72576070139247</v>
      </c>
      <c r="W14" s="139"/>
    </row>
    <row r="15" spans="1:23" s="5" customFormat="1" ht="9.75" customHeight="1">
      <c r="A15" s="68">
        <v>11</v>
      </c>
      <c r="B15" s="87" t="s">
        <v>80</v>
      </c>
      <c r="C15" s="88">
        <v>40473</v>
      </c>
      <c r="D15" s="89" t="s">
        <v>31</v>
      </c>
      <c r="E15" s="90">
        <v>28</v>
      </c>
      <c r="F15" s="90">
        <v>28</v>
      </c>
      <c r="G15" s="90">
        <v>2</v>
      </c>
      <c r="H15" s="91">
        <v>39755.5</v>
      </c>
      <c r="I15" s="92">
        <v>3205</v>
      </c>
      <c r="J15" s="91">
        <v>27453</v>
      </c>
      <c r="K15" s="92">
        <v>2173</v>
      </c>
      <c r="L15" s="91">
        <v>28116.5</v>
      </c>
      <c r="M15" s="92">
        <v>2265</v>
      </c>
      <c r="N15" s="93">
        <f aca="true" t="shared" si="5" ref="N15:O17">H15+J15+L15</f>
        <v>95325</v>
      </c>
      <c r="O15" s="94">
        <f t="shared" si="5"/>
        <v>7643</v>
      </c>
      <c r="P15" s="92">
        <f t="shared" si="0"/>
        <v>272.9642857142857</v>
      </c>
      <c r="Q15" s="95">
        <f t="shared" si="4"/>
        <v>12.472196781368572</v>
      </c>
      <c r="R15" s="91">
        <v>91849</v>
      </c>
      <c r="S15" s="96">
        <f t="shared" si="1"/>
        <v>0.037844723404718617</v>
      </c>
      <c r="T15" s="91">
        <v>247894.5</v>
      </c>
      <c r="U15" s="92">
        <v>20635</v>
      </c>
      <c r="V15" s="108">
        <f t="shared" si="2"/>
        <v>12.013302641143689</v>
      </c>
      <c r="W15" s="139"/>
    </row>
    <row r="16" spans="1:23" s="5" customFormat="1" ht="9.75" customHeight="1">
      <c r="A16" s="68">
        <v>12</v>
      </c>
      <c r="B16" s="87" t="s">
        <v>81</v>
      </c>
      <c r="C16" s="88">
        <v>40473</v>
      </c>
      <c r="D16" s="89" t="s">
        <v>31</v>
      </c>
      <c r="E16" s="90">
        <v>30</v>
      </c>
      <c r="F16" s="90">
        <v>30</v>
      </c>
      <c r="G16" s="90">
        <v>2</v>
      </c>
      <c r="H16" s="91">
        <v>33792</v>
      </c>
      <c r="I16" s="92">
        <v>2613</v>
      </c>
      <c r="J16" s="91">
        <v>25540.5</v>
      </c>
      <c r="K16" s="92">
        <v>1923</v>
      </c>
      <c r="L16" s="91">
        <v>19922.5</v>
      </c>
      <c r="M16" s="92">
        <v>1520</v>
      </c>
      <c r="N16" s="93">
        <f t="shared" si="5"/>
        <v>79255</v>
      </c>
      <c r="O16" s="94">
        <f t="shared" si="5"/>
        <v>6056</v>
      </c>
      <c r="P16" s="92">
        <f t="shared" si="0"/>
        <v>201.86666666666667</v>
      </c>
      <c r="Q16" s="95">
        <f t="shared" si="4"/>
        <v>13.087021136063408</v>
      </c>
      <c r="R16" s="91">
        <v>83327.5</v>
      </c>
      <c r="S16" s="96">
        <f t="shared" si="1"/>
        <v>-0.04887342113947976</v>
      </c>
      <c r="T16" s="91">
        <v>219524</v>
      </c>
      <c r="U16" s="92">
        <v>17574</v>
      </c>
      <c r="V16" s="108">
        <f t="shared" si="2"/>
        <v>12.491407761465801</v>
      </c>
      <c r="W16" s="139"/>
    </row>
    <row r="17" spans="1:23" s="5" customFormat="1" ht="9.75" customHeight="1">
      <c r="A17" s="68">
        <v>13</v>
      </c>
      <c r="B17" s="87" t="s">
        <v>47</v>
      </c>
      <c r="C17" s="88">
        <v>40445</v>
      </c>
      <c r="D17" s="89" t="s">
        <v>31</v>
      </c>
      <c r="E17" s="90">
        <v>99</v>
      </c>
      <c r="F17" s="90">
        <v>72</v>
      </c>
      <c r="G17" s="90">
        <v>6</v>
      </c>
      <c r="H17" s="91">
        <v>22981.5</v>
      </c>
      <c r="I17" s="92">
        <v>3216</v>
      </c>
      <c r="J17" s="91">
        <v>16882</v>
      </c>
      <c r="K17" s="92">
        <v>2399</v>
      </c>
      <c r="L17" s="91">
        <v>20019.5</v>
      </c>
      <c r="M17" s="92">
        <v>2708</v>
      </c>
      <c r="N17" s="93">
        <f t="shared" si="5"/>
        <v>59883</v>
      </c>
      <c r="O17" s="94">
        <f t="shared" si="5"/>
        <v>8323</v>
      </c>
      <c r="P17" s="92">
        <f t="shared" si="0"/>
        <v>115.59722222222223</v>
      </c>
      <c r="Q17" s="95">
        <f t="shared" si="4"/>
        <v>7.19488165325003</v>
      </c>
      <c r="R17" s="91">
        <v>50614.5</v>
      </c>
      <c r="S17" s="96">
        <f t="shared" si="1"/>
        <v>0.18311946181430222</v>
      </c>
      <c r="T17" s="91">
        <v>1012794.5</v>
      </c>
      <c r="U17" s="92">
        <v>130719</v>
      </c>
      <c r="V17" s="108">
        <f t="shared" si="2"/>
        <v>7.747875213243676</v>
      </c>
      <c r="W17" s="139"/>
    </row>
    <row r="18" spans="1:23" s="5" customFormat="1" ht="9.75" customHeight="1">
      <c r="A18" s="68">
        <v>14</v>
      </c>
      <c r="B18" s="87" t="s">
        <v>82</v>
      </c>
      <c r="C18" s="88">
        <v>40480</v>
      </c>
      <c r="D18" s="89" t="s">
        <v>5</v>
      </c>
      <c r="E18" s="90">
        <v>71</v>
      </c>
      <c r="F18" s="90">
        <v>73</v>
      </c>
      <c r="G18" s="90">
        <v>1</v>
      </c>
      <c r="H18" s="91">
        <v>19994</v>
      </c>
      <c r="I18" s="92">
        <v>2238</v>
      </c>
      <c r="J18" s="91">
        <v>16268.5</v>
      </c>
      <c r="K18" s="92">
        <v>1796</v>
      </c>
      <c r="L18" s="91">
        <v>15436</v>
      </c>
      <c r="M18" s="92">
        <v>1650</v>
      </c>
      <c r="N18" s="93">
        <v>51698.5</v>
      </c>
      <c r="O18" s="94">
        <v>5684</v>
      </c>
      <c r="P18" s="92">
        <f t="shared" si="0"/>
        <v>77.86301369863014</v>
      </c>
      <c r="Q18" s="95">
        <f t="shared" si="4"/>
        <v>9.095443349753694</v>
      </c>
      <c r="R18" s="91"/>
      <c r="S18" s="96">
        <f t="shared" si="1"/>
      </c>
      <c r="T18" s="91">
        <v>51698.5</v>
      </c>
      <c r="U18" s="92">
        <v>5684</v>
      </c>
      <c r="V18" s="108">
        <f t="shared" si="2"/>
        <v>9.095443349753694</v>
      </c>
      <c r="W18" s="139"/>
    </row>
    <row r="19" spans="1:23" s="5" customFormat="1" ht="9.75" customHeight="1">
      <c r="A19" s="68">
        <v>15</v>
      </c>
      <c r="B19" s="87" t="s">
        <v>83</v>
      </c>
      <c r="C19" s="88">
        <v>40480</v>
      </c>
      <c r="D19" s="89" t="s">
        <v>84</v>
      </c>
      <c r="E19" s="90">
        <v>15</v>
      </c>
      <c r="F19" s="90">
        <v>15</v>
      </c>
      <c r="G19" s="90">
        <v>1</v>
      </c>
      <c r="H19" s="91">
        <v>11792</v>
      </c>
      <c r="I19" s="92">
        <v>1266</v>
      </c>
      <c r="J19" s="91">
        <v>12262</v>
      </c>
      <c r="K19" s="92">
        <v>1066</v>
      </c>
      <c r="L19" s="91">
        <v>11099</v>
      </c>
      <c r="M19" s="92">
        <v>938</v>
      </c>
      <c r="N19" s="93">
        <v>35153</v>
      </c>
      <c r="O19" s="94">
        <v>3270</v>
      </c>
      <c r="P19" s="92">
        <f t="shared" si="0"/>
        <v>218</v>
      </c>
      <c r="Q19" s="95">
        <f t="shared" si="4"/>
        <v>10.750152905198776</v>
      </c>
      <c r="R19" s="91"/>
      <c r="S19" s="96">
        <f t="shared" si="1"/>
      </c>
      <c r="T19" s="91">
        <v>35153</v>
      </c>
      <c r="U19" s="92">
        <v>3270</v>
      </c>
      <c r="V19" s="108">
        <f t="shared" si="2"/>
        <v>10.750152905198776</v>
      </c>
      <c r="W19" s="140"/>
    </row>
    <row r="20" spans="1:23" s="5" customFormat="1" ht="9.75" customHeight="1">
      <c r="A20" s="68">
        <v>16</v>
      </c>
      <c r="B20" s="87" t="s">
        <v>26</v>
      </c>
      <c r="C20" s="88">
        <v>40389</v>
      </c>
      <c r="D20" s="89" t="s">
        <v>41</v>
      </c>
      <c r="E20" s="90">
        <v>139</v>
      </c>
      <c r="F20" s="90">
        <v>24</v>
      </c>
      <c r="G20" s="90">
        <v>14</v>
      </c>
      <c r="H20" s="91">
        <v>13184</v>
      </c>
      <c r="I20" s="92">
        <v>1374</v>
      </c>
      <c r="J20" s="91">
        <v>11193</v>
      </c>
      <c r="K20" s="92">
        <v>1132</v>
      </c>
      <c r="L20" s="91">
        <v>9564</v>
      </c>
      <c r="M20" s="92">
        <v>1003</v>
      </c>
      <c r="N20" s="93">
        <f>+H20+J20+L20</f>
        <v>33941</v>
      </c>
      <c r="O20" s="94">
        <f>+I20+K20+M20</f>
        <v>3509</v>
      </c>
      <c r="P20" s="92">
        <f t="shared" si="0"/>
        <v>146.20833333333334</v>
      </c>
      <c r="Q20" s="95">
        <f>IF(N20&lt;&gt;0,N20/O20,"")</f>
        <v>9.67255628384155</v>
      </c>
      <c r="R20" s="91">
        <v>39488</v>
      </c>
      <c r="S20" s="96">
        <f t="shared" si="1"/>
        <v>-0.14047305510534847</v>
      </c>
      <c r="T20" s="91">
        <v>11002372</v>
      </c>
      <c r="U20" s="92">
        <v>1096542</v>
      </c>
      <c r="V20" s="108">
        <f t="shared" si="2"/>
        <v>10.03369866361708</v>
      </c>
      <c r="W20" s="139"/>
    </row>
    <row r="21" spans="1:23" s="5" customFormat="1" ht="9.75" customHeight="1">
      <c r="A21" s="68">
        <v>17</v>
      </c>
      <c r="B21" s="87" t="s">
        <v>54</v>
      </c>
      <c r="C21" s="88">
        <v>40165</v>
      </c>
      <c r="D21" s="89" t="s">
        <v>31</v>
      </c>
      <c r="E21" s="90">
        <v>150</v>
      </c>
      <c r="F21" s="90">
        <v>25</v>
      </c>
      <c r="G21" s="90">
        <v>40</v>
      </c>
      <c r="H21" s="91">
        <v>12530</v>
      </c>
      <c r="I21" s="92">
        <v>938</v>
      </c>
      <c r="J21" s="91">
        <v>12205</v>
      </c>
      <c r="K21" s="92">
        <v>915</v>
      </c>
      <c r="L21" s="91">
        <v>6508</v>
      </c>
      <c r="M21" s="92">
        <v>514</v>
      </c>
      <c r="N21" s="93">
        <f>H21+J21+L21</f>
        <v>31243</v>
      </c>
      <c r="O21" s="94">
        <f>I21+K21+M21</f>
        <v>2367</v>
      </c>
      <c r="P21" s="92">
        <f t="shared" si="0"/>
        <v>94.68</v>
      </c>
      <c r="Q21" s="95">
        <f aca="true" t="shared" si="6" ref="Q21:Q37">+N21/O21</f>
        <v>13.199408534009294</v>
      </c>
      <c r="R21" s="91">
        <v>46411</v>
      </c>
      <c r="S21" s="96">
        <f t="shared" si="1"/>
        <v>-0.3268190730645752</v>
      </c>
      <c r="T21" s="91">
        <v>26595985.5</v>
      </c>
      <c r="U21" s="92">
        <v>2478203</v>
      </c>
      <c r="V21" s="108">
        <f t="shared" si="2"/>
        <v>10.731964048142949</v>
      </c>
      <c r="W21" s="139"/>
    </row>
    <row r="22" spans="1:23" s="5" customFormat="1" ht="9.75" customHeight="1">
      <c r="A22" s="68">
        <v>18</v>
      </c>
      <c r="B22" s="87" t="s">
        <v>68</v>
      </c>
      <c r="C22" s="88">
        <v>40466</v>
      </c>
      <c r="D22" s="89" t="s">
        <v>28</v>
      </c>
      <c r="E22" s="90">
        <v>22</v>
      </c>
      <c r="F22" s="90">
        <v>21</v>
      </c>
      <c r="G22" s="90">
        <v>3</v>
      </c>
      <c r="H22" s="91">
        <v>8729</v>
      </c>
      <c r="I22" s="92">
        <v>830</v>
      </c>
      <c r="J22" s="91">
        <v>8249</v>
      </c>
      <c r="K22" s="92">
        <v>834</v>
      </c>
      <c r="L22" s="91">
        <v>6341</v>
      </c>
      <c r="M22" s="92">
        <v>622</v>
      </c>
      <c r="N22" s="93">
        <f>SUM(H22+J22+L22)</f>
        <v>23319</v>
      </c>
      <c r="O22" s="94">
        <f>SUM(I22+K22+M22)</f>
        <v>2286</v>
      </c>
      <c r="P22" s="92">
        <f t="shared" si="0"/>
        <v>108.85714285714286</v>
      </c>
      <c r="Q22" s="95">
        <f t="shared" si="6"/>
        <v>10.200787401574804</v>
      </c>
      <c r="R22" s="91">
        <v>28612.5</v>
      </c>
      <c r="S22" s="96">
        <f t="shared" si="1"/>
        <v>-0.18500655307994757</v>
      </c>
      <c r="T22" s="91">
        <v>151348</v>
      </c>
      <c r="U22" s="92">
        <v>14478</v>
      </c>
      <c r="V22" s="108">
        <f t="shared" si="2"/>
        <v>10.453653819588341</v>
      </c>
      <c r="W22" s="139"/>
    </row>
    <row r="23" spans="1:23" s="5" customFormat="1" ht="9.75" customHeight="1">
      <c r="A23" s="68">
        <v>19</v>
      </c>
      <c r="B23" s="87" t="s">
        <v>85</v>
      </c>
      <c r="C23" s="88">
        <v>40431</v>
      </c>
      <c r="D23" s="89" t="s">
        <v>6</v>
      </c>
      <c r="E23" s="90">
        <v>124</v>
      </c>
      <c r="F23" s="90">
        <v>44</v>
      </c>
      <c r="G23" s="90">
        <v>8</v>
      </c>
      <c r="H23" s="91">
        <v>8367</v>
      </c>
      <c r="I23" s="92">
        <v>1193</v>
      </c>
      <c r="J23" s="91">
        <v>7164</v>
      </c>
      <c r="K23" s="92">
        <v>997</v>
      </c>
      <c r="L23" s="91">
        <v>7505</v>
      </c>
      <c r="M23" s="92">
        <v>1063</v>
      </c>
      <c r="N23" s="93">
        <f>+H23+J23+L23</f>
        <v>23036</v>
      </c>
      <c r="O23" s="94">
        <f>+I23+K23+M23</f>
        <v>3253</v>
      </c>
      <c r="P23" s="92">
        <f t="shared" si="0"/>
        <v>73.93181818181819</v>
      </c>
      <c r="Q23" s="95">
        <f t="shared" si="6"/>
        <v>7.081463264678758</v>
      </c>
      <c r="R23" s="91">
        <v>22265</v>
      </c>
      <c r="S23" s="96">
        <f t="shared" si="1"/>
        <v>0.03462834044464406</v>
      </c>
      <c r="T23" s="91">
        <v>3673686</v>
      </c>
      <c r="U23" s="92">
        <v>329101</v>
      </c>
      <c r="V23" s="108">
        <f t="shared" si="2"/>
        <v>11.1627919696385</v>
      </c>
      <c r="W23" s="139"/>
    </row>
    <row r="24" spans="1:23" s="5" customFormat="1" ht="9.75" customHeight="1">
      <c r="A24" s="68">
        <v>20</v>
      </c>
      <c r="B24" s="87" t="s">
        <v>53</v>
      </c>
      <c r="C24" s="88">
        <v>40459</v>
      </c>
      <c r="D24" s="89" t="s">
        <v>65</v>
      </c>
      <c r="E24" s="90">
        <v>93</v>
      </c>
      <c r="F24" s="90">
        <v>32</v>
      </c>
      <c r="G24" s="90">
        <v>4</v>
      </c>
      <c r="H24" s="91">
        <v>8481</v>
      </c>
      <c r="I24" s="92">
        <v>966</v>
      </c>
      <c r="J24" s="91">
        <v>6886</v>
      </c>
      <c r="K24" s="92">
        <v>756</v>
      </c>
      <c r="L24" s="91">
        <v>5866</v>
      </c>
      <c r="M24" s="92">
        <v>653</v>
      </c>
      <c r="N24" s="93">
        <f>+L24+J24+H24</f>
        <v>21233</v>
      </c>
      <c r="O24" s="94">
        <f>+M24+K24+I24</f>
        <v>2375</v>
      </c>
      <c r="P24" s="92">
        <f t="shared" si="0"/>
        <v>74.21875</v>
      </c>
      <c r="Q24" s="95">
        <f t="shared" si="6"/>
        <v>8.94021052631579</v>
      </c>
      <c r="R24" s="91">
        <v>96079</v>
      </c>
      <c r="S24" s="96">
        <f t="shared" si="1"/>
        <v>-0.7790047773186648</v>
      </c>
      <c r="T24" s="91">
        <v>1058106</v>
      </c>
      <c r="U24" s="92">
        <v>96782</v>
      </c>
      <c r="V24" s="108">
        <f t="shared" si="2"/>
        <v>10.932880081006799</v>
      </c>
      <c r="W24" s="139"/>
    </row>
    <row r="25" spans="1:23" s="5" customFormat="1" ht="9.75" customHeight="1">
      <c r="A25" s="68">
        <v>21</v>
      </c>
      <c r="B25" s="87" t="s">
        <v>43</v>
      </c>
      <c r="C25" s="88">
        <v>40438</v>
      </c>
      <c r="D25" s="89" t="s">
        <v>31</v>
      </c>
      <c r="E25" s="90">
        <v>36</v>
      </c>
      <c r="F25" s="90">
        <v>19</v>
      </c>
      <c r="G25" s="90">
        <v>7</v>
      </c>
      <c r="H25" s="91">
        <v>7891</v>
      </c>
      <c r="I25" s="92">
        <v>913</v>
      </c>
      <c r="J25" s="91">
        <v>6474.5</v>
      </c>
      <c r="K25" s="92">
        <v>730</v>
      </c>
      <c r="L25" s="91">
        <v>6452</v>
      </c>
      <c r="M25" s="92">
        <v>728</v>
      </c>
      <c r="N25" s="93">
        <f>H25+J25+L25</f>
        <v>20817.5</v>
      </c>
      <c r="O25" s="94">
        <f>I25+K25+M25</f>
        <v>2371</v>
      </c>
      <c r="P25" s="92">
        <f t="shared" si="0"/>
        <v>124.78947368421052</v>
      </c>
      <c r="Q25" s="95">
        <f t="shared" si="6"/>
        <v>8.780050611556305</v>
      </c>
      <c r="R25" s="91">
        <v>11250</v>
      </c>
      <c r="S25" s="96">
        <f t="shared" si="1"/>
        <v>0.8504444444444444</v>
      </c>
      <c r="T25" s="91">
        <v>453155</v>
      </c>
      <c r="U25" s="92">
        <v>43059</v>
      </c>
      <c r="V25" s="108">
        <f t="shared" si="2"/>
        <v>10.524048398708748</v>
      </c>
      <c r="W25" s="139"/>
    </row>
    <row r="26" spans="1:23" s="5" customFormat="1" ht="9.75" customHeight="1">
      <c r="A26" s="68">
        <v>22</v>
      </c>
      <c r="B26" s="87" t="s">
        <v>86</v>
      </c>
      <c r="C26" s="88">
        <v>39722</v>
      </c>
      <c r="D26" s="89" t="s">
        <v>87</v>
      </c>
      <c r="E26" s="90">
        <v>72</v>
      </c>
      <c r="F26" s="90">
        <v>29</v>
      </c>
      <c r="G26" s="90">
        <v>5</v>
      </c>
      <c r="H26" s="91">
        <v>6242</v>
      </c>
      <c r="I26" s="92">
        <v>884</v>
      </c>
      <c r="J26" s="91">
        <v>4200</v>
      </c>
      <c r="K26" s="92">
        <v>602</v>
      </c>
      <c r="L26" s="91">
        <v>5120</v>
      </c>
      <c r="M26" s="92">
        <v>704</v>
      </c>
      <c r="N26" s="93">
        <v>15562</v>
      </c>
      <c r="O26" s="94">
        <v>2190</v>
      </c>
      <c r="P26" s="92">
        <f t="shared" si="0"/>
        <v>75.51724137931035</v>
      </c>
      <c r="Q26" s="95">
        <f t="shared" si="6"/>
        <v>7.105936073059361</v>
      </c>
      <c r="R26" s="91">
        <v>16063</v>
      </c>
      <c r="S26" s="96">
        <f t="shared" si="1"/>
        <v>-0.031189690593288924</v>
      </c>
      <c r="T26" s="91">
        <v>303339</v>
      </c>
      <c r="U26" s="92">
        <v>38825</v>
      </c>
      <c r="V26" s="108">
        <f t="shared" si="2"/>
        <v>7.812981326464906</v>
      </c>
      <c r="W26" s="139"/>
    </row>
    <row r="27" spans="1:23" s="5" customFormat="1" ht="9.75" customHeight="1">
      <c r="A27" s="68">
        <v>23</v>
      </c>
      <c r="B27" s="87" t="s">
        <v>88</v>
      </c>
      <c r="C27" s="88">
        <v>40473</v>
      </c>
      <c r="D27" s="89" t="s">
        <v>28</v>
      </c>
      <c r="E27" s="90">
        <v>36</v>
      </c>
      <c r="F27" s="90">
        <v>36</v>
      </c>
      <c r="G27" s="90">
        <v>2</v>
      </c>
      <c r="H27" s="91">
        <v>5312</v>
      </c>
      <c r="I27" s="92">
        <v>657</v>
      </c>
      <c r="J27" s="91">
        <v>4123</v>
      </c>
      <c r="K27" s="92">
        <v>499</v>
      </c>
      <c r="L27" s="91">
        <v>5277</v>
      </c>
      <c r="M27" s="92">
        <v>645</v>
      </c>
      <c r="N27" s="93">
        <f>SUM(H27+J27+L27)</f>
        <v>14712</v>
      </c>
      <c r="O27" s="94">
        <f>SUM(I27+K27+M27)</f>
        <v>1801</v>
      </c>
      <c r="P27" s="92">
        <f t="shared" si="0"/>
        <v>50.02777777777778</v>
      </c>
      <c r="Q27" s="95">
        <f t="shared" si="6"/>
        <v>8.168795113825652</v>
      </c>
      <c r="R27" s="91">
        <v>19580.5</v>
      </c>
      <c r="S27" s="96">
        <f t="shared" si="1"/>
        <v>-0.24864022879906028</v>
      </c>
      <c r="T27" s="91">
        <v>49673.5</v>
      </c>
      <c r="U27" s="92">
        <v>6209</v>
      </c>
      <c r="V27" s="108">
        <f t="shared" si="2"/>
        <v>8.000241584796264</v>
      </c>
      <c r="W27" s="140">
        <v>1</v>
      </c>
    </row>
    <row r="28" spans="1:23" s="5" customFormat="1" ht="9.75" customHeight="1">
      <c r="A28" s="68">
        <v>24</v>
      </c>
      <c r="B28" s="87" t="s">
        <v>89</v>
      </c>
      <c r="C28" s="88">
        <v>40452</v>
      </c>
      <c r="D28" s="89" t="s">
        <v>5</v>
      </c>
      <c r="E28" s="90">
        <v>148</v>
      </c>
      <c r="F28" s="90">
        <v>37</v>
      </c>
      <c r="G28" s="90">
        <v>5</v>
      </c>
      <c r="H28" s="91">
        <v>5748</v>
      </c>
      <c r="I28" s="92">
        <v>878</v>
      </c>
      <c r="J28" s="91">
        <v>3940.5</v>
      </c>
      <c r="K28" s="92">
        <v>608</v>
      </c>
      <c r="L28" s="91">
        <v>4356</v>
      </c>
      <c r="M28" s="92">
        <v>675</v>
      </c>
      <c r="N28" s="93">
        <v>14044.5</v>
      </c>
      <c r="O28" s="94">
        <v>2161</v>
      </c>
      <c r="P28" s="92">
        <f t="shared" si="0"/>
        <v>58.4054054054054</v>
      </c>
      <c r="Q28" s="95">
        <f t="shared" si="6"/>
        <v>6.499074502545118</v>
      </c>
      <c r="R28" s="91">
        <v>32438.5</v>
      </c>
      <c r="S28" s="96">
        <f t="shared" si="1"/>
        <v>-0.5670422491792161</v>
      </c>
      <c r="T28" s="91">
        <v>862294</v>
      </c>
      <c r="U28" s="92">
        <v>98506</v>
      </c>
      <c r="V28" s="108">
        <f t="shared" si="2"/>
        <v>8.753720585548088</v>
      </c>
      <c r="W28" s="139"/>
    </row>
    <row r="29" spans="1:23" s="5" customFormat="1" ht="9.75" customHeight="1">
      <c r="A29" s="68">
        <v>25</v>
      </c>
      <c r="B29" s="87" t="s">
        <v>56</v>
      </c>
      <c r="C29" s="88">
        <v>40459</v>
      </c>
      <c r="D29" s="89" t="s">
        <v>6</v>
      </c>
      <c r="E29" s="90">
        <v>50</v>
      </c>
      <c r="F29" s="90">
        <v>20</v>
      </c>
      <c r="G29" s="90">
        <v>4</v>
      </c>
      <c r="H29" s="91">
        <v>4127</v>
      </c>
      <c r="I29" s="92">
        <v>559</v>
      </c>
      <c r="J29" s="91">
        <v>4027</v>
      </c>
      <c r="K29" s="92">
        <v>562</v>
      </c>
      <c r="L29" s="91">
        <v>4671</v>
      </c>
      <c r="M29" s="92">
        <v>667</v>
      </c>
      <c r="N29" s="93">
        <f>+H29+J29+L29</f>
        <v>12825</v>
      </c>
      <c r="O29" s="94">
        <f>+I29+K29+M29</f>
        <v>1788</v>
      </c>
      <c r="P29" s="92">
        <f t="shared" si="0"/>
        <v>89.4</v>
      </c>
      <c r="Q29" s="95">
        <f t="shared" si="6"/>
        <v>7.172818791946309</v>
      </c>
      <c r="R29" s="91">
        <v>13224</v>
      </c>
      <c r="S29" s="96">
        <f t="shared" si="1"/>
        <v>-0.03017241379310345</v>
      </c>
      <c r="T29" s="91">
        <v>357280</v>
      </c>
      <c r="U29" s="92">
        <v>31372</v>
      </c>
      <c r="V29" s="108">
        <f t="shared" si="2"/>
        <v>11.388499298737727</v>
      </c>
      <c r="W29" s="139"/>
    </row>
    <row r="30" spans="1:23" s="5" customFormat="1" ht="9.75" customHeight="1">
      <c r="A30" s="68">
        <v>26</v>
      </c>
      <c r="B30" s="87" t="s">
        <v>42</v>
      </c>
      <c r="C30" s="88">
        <v>40438</v>
      </c>
      <c r="D30" s="89" t="s">
        <v>65</v>
      </c>
      <c r="E30" s="90">
        <v>55</v>
      </c>
      <c r="F30" s="90">
        <v>11</v>
      </c>
      <c r="G30" s="90">
        <v>7</v>
      </c>
      <c r="H30" s="91">
        <v>3957</v>
      </c>
      <c r="I30" s="92">
        <v>559</v>
      </c>
      <c r="J30" s="91">
        <v>2819</v>
      </c>
      <c r="K30" s="92">
        <v>390</v>
      </c>
      <c r="L30" s="91">
        <v>3576</v>
      </c>
      <c r="M30" s="92">
        <v>502</v>
      </c>
      <c r="N30" s="93">
        <f>+L30+J30+H30</f>
        <v>10352</v>
      </c>
      <c r="O30" s="94">
        <f>+M30+K30+I30</f>
        <v>1451</v>
      </c>
      <c r="P30" s="92">
        <f t="shared" si="0"/>
        <v>131.9090909090909</v>
      </c>
      <c r="Q30" s="95">
        <f t="shared" si="6"/>
        <v>7.134390075809787</v>
      </c>
      <c r="R30" s="91">
        <v>16735</v>
      </c>
      <c r="S30" s="96">
        <f t="shared" si="1"/>
        <v>-0.38141619360621454</v>
      </c>
      <c r="T30" s="91">
        <v>800302</v>
      </c>
      <c r="U30" s="92">
        <v>82184</v>
      </c>
      <c r="V30" s="108">
        <f t="shared" si="2"/>
        <v>9.737929523994937</v>
      </c>
      <c r="W30" s="139"/>
    </row>
    <row r="31" spans="1:23" s="5" customFormat="1" ht="9.75" customHeight="1">
      <c r="A31" s="68">
        <v>27</v>
      </c>
      <c r="B31" s="87" t="s">
        <v>55</v>
      </c>
      <c r="C31" s="88">
        <v>40459</v>
      </c>
      <c r="D31" s="89" t="s">
        <v>65</v>
      </c>
      <c r="E31" s="90">
        <v>56</v>
      </c>
      <c r="F31" s="90">
        <v>11</v>
      </c>
      <c r="G31" s="90">
        <v>4</v>
      </c>
      <c r="H31" s="91">
        <v>4218</v>
      </c>
      <c r="I31" s="92">
        <v>530</v>
      </c>
      <c r="J31" s="91">
        <v>2610</v>
      </c>
      <c r="K31" s="92">
        <v>366</v>
      </c>
      <c r="L31" s="91">
        <v>2662</v>
      </c>
      <c r="M31" s="92">
        <v>360</v>
      </c>
      <c r="N31" s="93">
        <f>+L31+J31+H31</f>
        <v>9490</v>
      </c>
      <c r="O31" s="94">
        <f>+M31+K31+I31</f>
        <v>1256</v>
      </c>
      <c r="P31" s="92">
        <f t="shared" si="0"/>
        <v>114.18181818181819</v>
      </c>
      <c r="Q31" s="95">
        <f t="shared" si="6"/>
        <v>7.555732484076433</v>
      </c>
      <c r="R31" s="91">
        <v>17220</v>
      </c>
      <c r="S31" s="96">
        <f t="shared" si="1"/>
        <v>-0.44889663182346107</v>
      </c>
      <c r="T31" s="91">
        <v>265936</v>
      </c>
      <c r="U31" s="92">
        <v>28400</v>
      </c>
      <c r="V31" s="108">
        <f t="shared" si="2"/>
        <v>9.363943661971831</v>
      </c>
      <c r="W31" s="139"/>
    </row>
    <row r="32" spans="1:23" s="5" customFormat="1" ht="9.75" customHeight="1">
      <c r="A32" s="68">
        <v>28</v>
      </c>
      <c r="B32" s="87" t="s">
        <v>57</v>
      </c>
      <c r="C32" s="88">
        <v>40459</v>
      </c>
      <c r="D32" s="89" t="s">
        <v>28</v>
      </c>
      <c r="E32" s="90">
        <v>40</v>
      </c>
      <c r="F32" s="90">
        <v>22</v>
      </c>
      <c r="G32" s="90">
        <v>4</v>
      </c>
      <c r="H32" s="91">
        <v>3229.5</v>
      </c>
      <c r="I32" s="92">
        <v>416</v>
      </c>
      <c r="J32" s="91">
        <v>2664</v>
      </c>
      <c r="K32" s="92">
        <v>349</v>
      </c>
      <c r="L32" s="91">
        <v>2789</v>
      </c>
      <c r="M32" s="92">
        <v>352</v>
      </c>
      <c r="N32" s="93">
        <f>SUM(H32+J32+L32)</f>
        <v>8682.5</v>
      </c>
      <c r="O32" s="94">
        <f>SUM(I32+K32+M32)</f>
        <v>1117</v>
      </c>
      <c r="P32" s="92">
        <f t="shared" si="0"/>
        <v>50.77272727272727</v>
      </c>
      <c r="Q32" s="95">
        <f t="shared" si="6"/>
        <v>7.7730528200537155</v>
      </c>
      <c r="R32" s="91">
        <v>12108.5</v>
      </c>
      <c r="S32" s="96">
        <f t="shared" si="1"/>
        <v>-0.28294173514473303</v>
      </c>
      <c r="T32" s="91">
        <v>113771</v>
      </c>
      <c r="U32" s="92">
        <v>12714</v>
      </c>
      <c r="V32" s="108">
        <f t="shared" si="2"/>
        <v>8.948481988359289</v>
      </c>
      <c r="W32" s="139"/>
    </row>
    <row r="33" spans="1:23" s="5" customFormat="1" ht="9.75" customHeight="1">
      <c r="A33" s="68">
        <v>29</v>
      </c>
      <c r="B33" s="87" t="s">
        <v>46</v>
      </c>
      <c r="C33" s="88">
        <v>40445</v>
      </c>
      <c r="D33" s="89" t="s">
        <v>31</v>
      </c>
      <c r="E33" s="90">
        <v>66</v>
      </c>
      <c r="F33" s="90">
        <v>17</v>
      </c>
      <c r="G33" s="90">
        <v>6</v>
      </c>
      <c r="H33" s="91">
        <v>2424</v>
      </c>
      <c r="I33" s="92">
        <v>345</v>
      </c>
      <c r="J33" s="91">
        <v>2461</v>
      </c>
      <c r="K33" s="92">
        <v>347</v>
      </c>
      <c r="L33" s="91">
        <v>2535.5</v>
      </c>
      <c r="M33" s="92">
        <v>358</v>
      </c>
      <c r="N33" s="93">
        <f>H33+J33+L33</f>
        <v>7420.5</v>
      </c>
      <c r="O33" s="94">
        <f>I33+K33+M33</f>
        <v>1050</v>
      </c>
      <c r="P33" s="92">
        <f t="shared" si="0"/>
        <v>61.76470588235294</v>
      </c>
      <c r="Q33" s="95">
        <f t="shared" si="6"/>
        <v>7.067142857142857</v>
      </c>
      <c r="R33" s="91">
        <v>11500.5</v>
      </c>
      <c r="S33" s="96">
        <f t="shared" si="1"/>
        <v>-0.35476718403547675</v>
      </c>
      <c r="T33" s="91">
        <v>655826.5</v>
      </c>
      <c r="U33" s="92">
        <v>56316</v>
      </c>
      <c r="V33" s="108">
        <f t="shared" si="2"/>
        <v>11.645473755238298</v>
      </c>
      <c r="W33" s="139"/>
    </row>
    <row r="34" spans="1:23" s="5" customFormat="1" ht="9.75" customHeight="1">
      <c r="A34" s="68">
        <v>30</v>
      </c>
      <c r="B34" s="87" t="s">
        <v>45</v>
      </c>
      <c r="C34" s="88">
        <v>40438</v>
      </c>
      <c r="D34" s="89" t="s">
        <v>65</v>
      </c>
      <c r="E34" s="90">
        <v>9</v>
      </c>
      <c r="F34" s="90">
        <v>7</v>
      </c>
      <c r="G34" s="90">
        <v>7</v>
      </c>
      <c r="H34" s="91">
        <v>3438</v>
      </c>
      <c r="I34" s="92">
        <v>434</v>
      </c>
      <c r="J34" s="91">
        <v>2281</v>
      </c>
      <c r="K34" s="92">
        <v>290</v>
      </c>
      <c r="L34" s="91">
        <v>1570</v>
      </c>
      <c r="M34" s="92">
        <v>198</v>
      </c>
      <c r="N34" s="93">
        <f>+L34+J34+H34</f>
        <v>7289</v>
      </c>
      <c r="O34" s="94">
        <f>+M34+K34+I34</f>
        <v>922</v>
      </c>
      <c r="P34" s="92">
        <f t="shared" si="0"/>
        <v>131.71428571428572</v>
      </c>
      <c r="Q34" s="95">
        <f t="shared" si="6"/>
        <v>7.905639913232104</v>
      </c>
      <c r="R34" s="91">
        <v>2693</v>
      </c>
      <c r="S34" s="96">
        <f t="shared" si="1"/>
        <v>1.7066468622354252</v>
      </c>
      <c r="T34" s="91">
        <v>79749</v>
      </c>
      <c r="U34" s="92">
        <v>8674</v>
      </c>
      <c r="V34" s="108">
        <f t="shared" si="2"/>
        <v>9.19402813004381</v>
      </c>
      <c r="W34" s="139"/>
    </row>
    <row r="35" spans="1:23" s="5" customFormat="1" ht="9.75" customHeight="1">
      <c r="A35" s="68">
        <v>31</v>
      </c>
      <c r="B35" s="87" t="s">
        <v>34</v>
      </c>
      <c r="C35" s="88">
        <v>40424</v>
      </c>
      <c r="D35" s="89" t="s">
        <v>65</v>
      </c>
      <c r="E35" s="90">
        <v>107</v>
      </c>
      <c r="F35" s="90">
        <v>14</v>
      </c>
      <c r="G35" s="90">
        <v>9</v>
      </c>
      <c r="H35" s="91">
        <v>4120</v>
      </c>
      <c r="I35" s="92">
        <v>607</v>
      </c>
      <c r="J35" s="91">
        <v>1772</v>
      </c>
      <c r="K35" s="92">
        <v>265</v>
      </c>
      <c r="L35" s="91">
        <v>1344</v>
      </c>
      <c r="M35" s="92">
        <v>188</v>
      </c>
      <c r="N35" s="93">
        <f>+L35+J35+H35</f>
        <v>7236</v>
      </c>
      <c r="O35" s="94">
        <f>+M35+K35+I35</f>
        <v>1060</v>
      </c>
      <c r="P35" s="92">
        <f t="shared" si="0"/>
        <v>75.71428571428571</v>
      </c>
      <c r="Q35" s="95">
        <f t="shared" si="6"/>
        <v>6.826415094339622</v>
      </c>
      <c r="R35" s="91">
        <v>14374</v>
      </c>
      <c r="S35" s="96">
        <f t="shared" si="1"/>
        <v>-0.4965910672046751</v>
      </c>
      <c r="T35" s="91">
        <v>2144300</v>
      </c>
      <c r="U35" s="92">
        <v>191296</v>
      </c>
      <c r="V35" s="108">
        <f t="shared" si="2"/>
        <v>11.209330043492807</v>
      </c>
      <c r="W35" s="140"/>
    </row>
    <row r="36" spans="1:23" s="5" customFormat="1" ht="9.75" customHeight="1">
      <c r="A36" s="68">
        <v>32</v>
      </c>
      <c r="B36" s="87" t="s">
        <v>90</v>
      </c>
      <c r="C36" s="88">
        <v>40480</v>
      </c>
      <c r="D36" s="89" t="s">
        <v>6</v>
      </c>
      <c r="E36" s="90">
        <v>1</v>
      </c>
      <c r="F36" s="90">
        <v>1</v>
      </c>
      <c r="G36" s="90">
        <v>1</v>
      </c>
      <c r="H36" s="91">
        <v>1601</v>
      </c>
      <c r="I36" s="92">
        <v>98</v>
      </c>
      <c r="J36" s="91">
        <v>2316</v>
      </c>
      <c r="K36" s="92">
        <v>138</v>
      </c>
      <c r="L36" s="91">
        <v>2420</v>
      </c>
      <c r="M36" s="92">
        <v>144</v>
      </c>
      <c r="N36" s="93">
        <f>+H36+J36+L36</f>
        <v>6337</v>
      </c>
      <c r="O36" s="94">
        <f>+I36+K36+M36</f>
        <v>380</v>
      </c>
      <c r="P36" s="92">
        <f t="shared" si="0"/>
        <v>380</v>
      </c>
      <c r="Q36" s="95">
        <f t="shared" si="6"/>
        <v>16.676315789473684</v>
      </c>
      <c r="R36" s="91"/>
      <c r="S36" s="96">
        <f t="shared" si="1"/>
      </c>
      <c r="T36" s="91">
        <v>6337</v>
      </c>
      <c r="U36" s="92">
        <v>380</v>
      </c>
      <c r="V36" s="108">
        <f t="shared" si="2"/>
        <v>16.676315789473684</v>
      </c>
      <c r="W36" s="139"/>
    </row>
    <row r="37" spans="1:23" s="5" customFormat="1" ht="9.75" customHeight="1">
      <c r="A37" s="68">
        <v>33</v>
      </c>
      <c r="B37" s="87" t="s">
        <v>70</v>
      </c>
      <c r="C37" s="88">
        <v>40438</v>
      </c>
      <c r="D37" s="89" t="s">
        <v>31</v>
      </c>
      <c r="E37" s="90">
        <v>19</v>
      </c>
      <c r="F37" s="90">
        <v>10</v>
      </c>
      <c r="G37" s="90">
        <v>7</v>
      </c>
      <c r="H37" s="91">
        <v>2054</v>
      </c>
      <c r="I37" s="92">
        <v>227</v>
      </c>
      <c r="J37" s="91">
        <v>1817</v>
      </c>
      <c r="K37" s="92">
        <v>209</v>
      </c>
      <c r="L37" s="91">
        <v>1238</v>
      </c>
      <c r="M37" s="92">
        <v>138</v>
      </c>
      <c r="N37" s="93">
        <f>H37+J37+L37</f>
        <v>5109</v>
      </c>
      <c r="O37" s="94">
        <f>I37+K37+M37</f>
        <v>574</v>
      </c>
      <c r="P37" s="92">
        <f t="shared" si="0"/>
        <v>57.4</v>
      </c>
      <c r="Q37" s="95">
        <f t="shared" si="6"/>
        <v>8.900696864111499</v>
      </c>
      <c r="R37" s="91">
        <v>1536</v>
      </c>
      <c r="S37" s="96">
        <f t="shared" si="1"/>
        <v>2.326171875</v>
      </c>
      <c r="T37" s="91">
        <v>134055.5</v>
      </c>
      <c r="U37" s="92">
        <v>11063</v>
      </c>
      <c r="V37" s="108">
        <f t="shared" si="2"/>
        <v>12.117463617463617</v>
      </c>
      <c r="W37" s="139"/>
    </row>
    <row r="38" spans="1:23" s="5" customFormat="1" ht="9.75" customHeight="1">
      <c r="A38" s="68">
        <v>34</v>
      </c>
      <c r="B38" s="87" t="s">
        <v>51</v>
      </c>
      <c r="C38" s="88">
        <v>40452</v>
      </c>
      <c r="D38" s="89" t="s">
        <v>41</v>
      </c>
      <c r="E38" s="90">
        <v>63</v>
      </c>
      <c r="F38" s="90">
        <v>14</v>
      </c>
      <c r="G38" s="90">
        <v>5</v>
      </c>
      <c r="H38" s="91">
        <v>1588</v>
      </c>
      <c r="I38" s="92">
        <v>240</v>
      </c>
      <c r="J38" s="91">
        <v>1416</v>
      </c>
      <c r="K38" s="92">
        <v>198</v>
      </c>
      <c r="L38" s="91">
        <v>1254</v>
      </c>
      <c r="M38" s="92">
        <v>173</v>
      </c>
      <c r="N38" s="93">
        <f>+H38+J38+L38</f>
        <v>4258</v>
      </c>
      <c r="O38" s="94">
        <f>+I38+K38+M38</f>
        <v>611</v>
      </c>
      <c r="P38" s="92">
        <f t="shared" si="0"/>
        <v>43.642857142857146</v>
      </c>
      <c r="Q38" s="95">
        <f>IF(N38&lt;&gt;0,N38/O38,"")</f>
        <v>6.968903436988543</v>
      </c>
      <c r="R38" s="91">
        <v>7957</v>
      </c>
      <c r="S38" s="96">
        <f t="shared" si="1"/>
        <v>-0.4648736961166269</v>
      </c>
      <c r="T38" s="91">
        <v>368946</v>
      </c>
      <c r="U38" s="92">
        <v>34983</v>
      </c>
      <c r="V38" s="108">
        <f t="shared" si="2"/>
        <v>10.546436840751221</v>
      </c>
      <c r="W38" s="139"/>
    </row>
    <row r="39" spans="1:23" s="5" customFormat="1" ht="9.75" customHeight="1">
      <c r="A39" s="68">
        <v>35</v>
      </c>
      <c r="B39" s="87" t="s">
        <v>29</v>
      </c>
      <c r="C39" s="88">
        <v>40410</v>
      </c>
      <c r="D39" s="89" t="s">
        <v>31</v>
      </c>
      <c r="E39" s="90">
        <v>100</v>
      </c>
      <c r="F39" s="90">
        <v>4</v>
      </c>
      <c r="G39" s="90">
        <v>11</v>
      </c>
      <c r="H39" s="91">
        <v>1186</v>
      </c>
      <c r="I39" s="92">
        <v>270</v>
      </c>
      <c r="J39" s="91">
        <v>1256</v>
      </c>
      <c r="K39" s="92">
        <v>288</v>
      </c>
      <c r="L39" s="91">
        <v>1170</v>
      </c>
      <c r="M39" s="92">
        <v>276</v>
      </c>
      <c r="N39" s="93">
        <f>H39+J39+L39</f>
        <v>3612</v>
      </c>
      <c r="O39" s="94">
        <f>I39+K39+M39</f>
        <v>834</v>
      </c>
      <c r="P39" s="92">
        <f t="shared" si="0"/>
        <v>208.5</v>
      </c>
      <c r="Q39" s="95">
        <f>+N39/O39</f>
        <v>4.330935251798561</v>
      </c>
      <c r="R39" s="91">
        <v>1867</v>
      </c>
      <c r="S39" s="96">
        <f t="shared" si="1"/>
        <v>0.934654525977504</v>
      </c>
      <c r="T39" s="91">
        <v>641087.5</v>
      </c>
      <c r="U39" s="92">
        <v>77623</v>
      </c>
      <c r="V39" s="108">
        <f t="shared" si="2"/>
        <v>8.258988959457893</v>
      </c>
      <c r="W39" s="140"/>
    </row>
    <row r="40" spans="1:23" s="5" customFormat="1" ht="9.75" customHeight="1">
      <c r="A40" s="68">
        <v>36</v>
      </c>
      <c r="B40" s="87" t="s">
        <v>40</v>
      </c>
      <c r="C40" s="88">
        <v>40430</v>
      </c>
      <c r="D40" s="89" t="s">
        <v>31</v>
      </c>
      <c r="E40" s="90">
        <v>57</v>
      </c>
      <c r="F40" s="90">
        <v>14</v>
      </c>
      <c r="G40" s="90">
        <v>8</v>
      </c>
      <c r="H40" s="91">
        <v>1317</v>
      </c>
      <c r="I40" s="92">
        <v>187</v>
      </c>
      <c r="J40" s="91">
        <v>805.5</v>
      </c>
      <c r="K40" s="92">
        <v>114</v>
      </c>
      <c r="L40" s="91">
        <v>1079</v>
      </c>
      <c r="M40" s="92">
        <v>178</v>
      </c>
      <c r="N40" s="93">
        <f>H40+J40+L40</f>
        <v>3201.5</v>
      </c>
      <c r="O40" s="94">
        <f>I40+K40+M40</f>
        <v>479</v>
      </c>
      <c r="P40" s="92">
        <f t="shared" si="0"/>
        <v>34.214285714285715</v>
      </c>
      <c r="Q40" s="95">
        <f>+N40/O40</f>
        <v>6.6837160751565765</v>
      </c>
      <c r="R40" s="91">
        <v>4815</v>
      </c>
      <c r="S40" s="96">
        <f t="shared" si="1"/>
        <v>-0.3350986500519211</v>
      </c>
      <c r="T40" s="91">
        <v>344987</v>
      </c>
      <c r="U40" s="92">
        <v>39495</v>
      </c>
      <c r="V40" s="108">
        <f t="shared" si="2"/>
        <v>8.734953791619192</v>
      </c>
      <c r="W40" s="139"/>
    </row>
    <row r="41" spans="1:23" s="5" customFormat="1" ht="9.75" customHeight="1">
      <c r="A41" s="68">
        <v>37</v>
      </c>
      <c r="B41" s="87" t="s">
        <v>35</v>
      </c>
      <c r="C41" s="88">
        <v>40424</v>
      </c>
      <c r="D41" s="89" t="s">
        <v>41</v>
      </c>
      <c r="E41" s="90">
        <v>64</v>
      </c>
      <c r="F41" s="90">
        <v>9</v>
      </c>
      <c r="G41" s="90">
        <v>9</v>
      </c>
      <c r="H41" s="91">
        <v>1119</v>
      </c>
      <c r="I41" s="92">
        <v>177</v>
      </c>
      <c r="J41" s="91">
        <v>980</v>
      </c>
      <c r="K41" s="92">
        <v>154</v>
      </c>
      <c r="L41" s="91">
        <v>901</v>
      </c>
      <c r="M41" s="92">
        <v>139</v>
      </c>
      <c r="N41" s="93">
        <f>+H41+J41+L41</f>
        <v>3000</v>
      </c>
      <c r="O41" s="94">
        <f>+I41+K41+M41</f>
        <v>470</v>
      </c>
      <c r="P41" s="92">
        <f t="shared" si="0"/>
        <v>52.22222222222222</v>
      </c>
      <c r="Q41" s="95">
        <f>IF(N41&lt;&gt;0,N41/O41,"")</f>
        <v>6.382978723404255</v>
      </c>
      <c r="R41" s="91">
        <v>3915</v>
      </c>
      <c r="S41" s="96">
        <f t="shared" si="1"/>
        <v>-0.23371647509578544</v>
      </c>
      <c r="T41" s="91">
        <v>987265</v>
      </c>
      <c r="U41" s="92">
        <v>102006</v>
      </c>
      <c r="V41" s="108">
        <f t="shared" si="2"/>
        <v>9.678499303962512</v>
      </c>
      <c r="W41" s="139"/>
    </row>
    <row r="42" spans="1:23" s="5" customFormat="1" ht="9.75" customHeight="1">
      <c r="A42" s="68">
        <v>38</v>
      </c>
      <c r="B42" s="87" t="s">
        <v>59</v>
      </c>
      <c r="C42" s="88">
        <v>40445</v>
      </c>
      <c r="D42" s="89" t="s">
        <v>60</v>
      </c>
      <c r="E42" s="90">
        <v>3</v>
      </c>
      <c r="F42" s="90">
        <v>3</v>
      </c>
      <c r="G42" s="90">
        <v>6</v>
      </c>
      <c r="H42" s="91">
        <v>1193</v>
      </c>
      <c r="I42" s="92">
        <v>119</v>
      </c>
      <c r="J42" s="91">
        <v>962</v>
      </c>
      <c r="K42" s="92">
        <v>87</v>
      </c>
      <c r="L42" s="91">
        <v>784</v>
      </c>
      <c r="M42" s="92">
        <v>72</v>
      </c>
      <c r="N42" s="93">
        <v>2939</v>
      </c>
      <c r="O42" s="94">
        <v>278</v>
      </c>
      <c r="P42" s="92">
        <f t="shared" si="0"/>
        <v>92.66666666666667</v>
      </c>
      <c r="Q42" s="95">
        <f aca="true" t="shared" si="7" ref="Q42:Q47">+N42/O42</f>
        <v>10.571942446043165</v>
      </c>
      <c r="R42" s="91"/>
      <c r="S42" s="96">
        <f t="shared" si="1"/>
      </c>
      <c r="T42" s="91">
        <v>19608</v>
      </c>
      <c r="U42" s="92">
        <v>1678</v>
      </c>
      <c r="V42" s="108">
        <f t="shared" si="2"/>
        <v>11.68533969010727</v>
      </c>
      <c r="W42" s="139"/>
    </row>
    <row r="43" spans="1:23" s="5" customFormat="1" ht="9.75" customHeight="1">
      <c r="A43" s="68">
        <v>39</v>
      </c>
      <c r="B43" s="87" t="s">
        <v>50</v>
      </c>
      <c r="C43" s="88">
        <v>40417</v>
      </c>
      <c r="D43" s="89" t="s">
        <v>87</v>
      </c>
      <c r="E43" s="90">
        <v>81</v>
      </c>
      <c r="F43" s="90">
        <v>7</v>
      </c>
      <c r="G43" s="90">
        <v>8</v>
      </c>
      <c r="H43" s="91">
        <v>1115</v>
      </c>
      <c r="I43" s="92">
        <v>150</v>
      </c>
      <c r="J43" s="91">
        <v>1023</v>
      </c>
      <c r="K43" s="92">
        <v>121</v>
      </c>
      <c r="L43" s="91">
        <v>671</v>
      </c>
      <c r="M43" s="92">
        <v>90</v>
      </c>
      <c r="N43" s="93">
        <v>2809</v>
      </c>
      <c r="O43" s="94">
        <v>361</v>
      </c>
      <c r="P43" s="92">
        <f t="shared" si="0"/>
        <v>51.57142857142857</v>
      </c>
      <c r="Q43" s="95">
        <f t="shared" si="7"/>
        <v>7.781163434903047</v>
      </c>
      <c r="R43" s="91">
        <v>4602</v>
      </c>
      <c r="S43" s="96">
        <f t="shared" si="1"/>
        <v>-0.38961321164710994</v>
      </c>
      <c r="T43" s="91">
        <v>1156316</v>
      </c>
      <c r="U43" s="92">
        <v>98654</v>
      </c>
      <c r="V43" s="108">
        <f t="shared" si="2"/>
        <v>11.720923632087903</v>
      </c>
      <c r="W43" s="139"/>
    </row>
    <row r="44" spans="1:23" s="5" customFormat="1" ht="9.75" customHeight="1">
      <c r="A44" s="68">
        <v>40</v>
      </c>
      <c r="B44" s="87" t="s">
        <v>91</v>
      </c>
      <c r="C44" s="88">
        <v>40452</v>
      </c>
      <c r="D44" s="89" t="s">
        <v>5</v>
      </c>
      <c r="E44" s="90">
        <v>67</v>
      </c>
      <c r="F44" s="90">
        <v>8</v>
      </c>
      <c r="G44" s="90">
        <v>5</v>
      </c>
      <c r="H44" s="91">
        <v>1153</v>
      </c>
      <c r="I44" s="92">
        <v>179</v>
      </c>
      <c r="J44" s="91">
        <v>886</v>
      </c>
      <c r="K44" s="92">
        <v>132</v>
      </c>
      <c r="L44" s="91">
        <v>585</v>
      </c>
      <c r="M44" s="92">
        <v>90</v>
      </c>
      <c r="N44" s="93">
        <v>2624</v>
      </c>
      <c r="O44" s="94">
        <v>401</v>
      </c>
      <c r="P44" s="92">
        <f t="shared" si="0"/>
        <v>50.125</v>
      </c>
      <c r="Q44" s="95">
        <f t="shared" si="7"/>
        <v>6.543640897755611</v>
      </c>
      <c r="R44" s="91">
        <v>5003</v>
      </c>
      <c r="S44" s="96">
        <f t="shared" si="1"/>
        <v>-0.47551469118528883</v>
      </c>
      <c r="T44" s="91">
        <v>167117</v>
      </c>
      <c r="U44" s="92">
        <v>17806</v>
      </c>
      <c r="V44" s="108">
        <f t="shared" si="2"/>
        <v>9.385431876895428</v>
      </c>
      <c r="W44" s="139"/>
    </row>
    <row r="45" spans="1:23" s="5" customFormat="1" ht="9.75" customHeight="1">
      <c r="A45" s="68">
        <v>41</v>
      </c>
      <c r="B45" s="87" t="s">
        <v>44</v>
      </c>
      <c r="C45" s="88">
        <v>40438</v>
      </c>
      <c r="D45" s="89" t="s">
        <v>28</v>
      </c>
      <c r="E45" s="90">
        <v>30</v>
      </c>
      <c r="F45" s="90">
        <v>3</v>
      </c>
      <c r="G45" s="90">
        <v>7</v>
      </c>
      <c r="H45" s="91">
        <v>632</v>
      </c>
      <c r="I45" s="92">
        <v>100</v>
      </c>
      <c r="J45" s="91">
        <v>942</v>
      </c>
      <c r="K45" s="92">
        <v>142</v>
      </c>
      <c r="L45" s="91">
        <v>688</v>
      </c>
      <c r="M45" s="92">
        <v>108</v>
      </c>
      <c r="N45" s="93">
        <f>SUM(H45+J45+L45)</f>
        <v>2262</v>
      </c>
      <c r="O45" s="94">
        <f>SUM(I45+K45+M45)</f>
        <v>350</v>
      </c>
      <c r="P45" s="92">
        <f t="shared" si="0"/>
        <v>116.66666666666667</v>
      </c>
      <c r="Q45" s="95">
        <f t="shared" si="7"/>
        <v>6.462857142857143</v>
      </c>
      <c r="R45" s="91">
        <v>1843</v>
      </c>
      <c r="S45" s="96">
        <f t="shared" si="1"/>
        <v>0.22734671730873576</v>
      </c>
      <c r="T45" s="91">
        <v>119246.5</v>
      </c>
      <c r="U45" s="92">
        <v>13226</v>
      </c>
      <c r="V45" s="108">
        <f t="shared" si="2"/>
        <v>9.016066838046273</v>
      </c>
      <c r="W45" s="139"/>
    </row>
    <row r="46" spans="1:23" s="5" customFormat="1" ht="9.75" customHeight="1">
      <c r="A46" s="68">
        <v>42</v>
      </c>
      <c r="B46" s="87" t="s">
        <v>16</v>
      </c>
      <c r="C46" s="88">
        <v>40361</v>
      </c>
      <c r="D46" s="89" t="s">
        <v>65</v>
      </c>
      <c r="E46" s="90">
        <v>161</v>
      </c>
      <c r="F46" s="90">
        <v>5</v>
      </c>
      <c r="G46" s="90">
        <v>18</v>
      </c>
      <c r="H46" s="91">
        <v>309</v>
      </c>
      <c r="I46" s="92">
        <v>49</v>
      </c>
      <c r="J46" s="91">
        <v>773</v>
      </c>
      <c r="K46" s="92">
        <v>207</v>
      </c>
      <c r="L46" s="91">
        <v>967</v>
      </c>
      <c r="M46" s="92">
        <v>234</v>
      </c>
      <c r="N46" s="93">
        <f>+L46+J46+H46</f>
        <v>2049</v>
      </c>
      <c r="O46" s="94">
        <f>+M46+K46+I46</f>
        <v>490</v>
      </c>
      <c r="P46" s="92">
        <f t="shared" si="0"/>
        <v>98</v>
      </c>
      <c r="Q46" s="95">
        <f t="shared" si="7"/>
        <v>4.181632653061224</v>
      </c>
      <c r="R46" s="91">
        <v>1144</v>
      </c>
      <c r="S46" s="96">
        <f t="shared" si="1"/>
        <v>0.791083916083916</v>
      </c>
      <c r="T46" s="91">
        <v>3657601</v>
      </c>
      <c r="U46" s="92">
        <v>333504</v>
      </c>
      <c r="V46" s="108">
        <f t="shared" si="2"/>
        <v>10.967187799846478</v>
      </c>
      <c r="W46" s="139"/>
    </row>
    <row r="47" spans="1:23" s="5" customFormat="1" ht="9.75" customHeight="1">
      <c r="A47" s="68">
        <v>43</v>
      </c>
      <c r="B47" s="87" t="s">
        <v>58</v>
      </c>
      <c r="C47" s="88">
        <v>40396</v>
      </c>
      <c r="D47" s="89" t="s">
        <v>31</v>
      </c>
      <c r="E47" s="90">
        <v>4</v>
      </c>
      <c r="F47" s="90">
        <v>4</v>
      </c>
      <c r="G47" s="90">
        <v>13</v>
      </c>
      <c r="H47" s="91">
        <v>727</v>
      </c>
      <c r="I47" s="92">
        <v>109</v>
      </c>
      <c r="J47" s="91">
        <v>523</v>
      </c>
      <c r="K47" s="92">
        <v>74</v>
      </c>
      <c r="L47" s="91">
        <v>767</v>
      </c>
      <c r="M47" s="92">
        <v>115</v>
      </c>
      <c r="N47" s="93">
        <f>H47+J47+L47</f>
        <v>2017</v>
      </c>
      <c r="O47" s="94">
        <f>I47+K47+M47</f>
        <v>298</v>
      </c>
      <c r="P47" s="92">
        <f t="shared" si="0"/>
        <v>74.5</v>
      </c>
      <c r="Q47" s="95">
        <f t="shared" si="7"/>
        <v>6.768456375838926</v>
      </c>
      <c r="R47" s="91">
        <v>3172</v>
      </c>
      <c r="S47" s="96">
        <f t="shared" si="1"/>
        <v>-0.3641235813366961</v>
      </c>
      <c r="T47" s="91">
        <v>85716</v>
      </c>
      <c r="U47" s="92">
        <v>11854</v>
      </c>
      <c r="V47" s="108">
        <f t="shared" si="2"/>
        <v>7.230976885439514</v>
      </c>
      <c r="W47" s="139"/>
    </row>
    <row r="48" spans="1:23" s="5" customFormat="1" ht="9.75" customHeight="1">
      <c r="A48" s="68">
        <v>44</v>
      </c>
      <c r="B48" s="87" t="s">
        <v>27</v>
      </c>
      <c r="C48" s="88">
        <v>40396</v>
      </c>
      <c r="D48" s="89" t="s">
        <v>41</v>
      </c>
      <c r="E48" s="90">
        <v>132</v>
      </c>
      <c r="F48" s="90">
        <v>2</v>
      </c>
      <c r="G48" s="90">
        <v>13</v>
      </c>
      <c r="H48" s="91">
        <v>758</v>
      </c>
      <c r="I48" s="92">
        <v>152</v>
      </c>
      <c r="J48" s="91">
        <v>544</v>
      </c>
      <c r="K48" s="92">
        <v>117</v>
      </c>
      <c r="L48" s="91">
        <v>619</v>
      </c>
      <c r="M48" s="92">
        <v>131</v>
      </c>
      <c r="N48" s="93">
        <f>+H48+J48+L48</f>
        <v>1921</v>
      </c>
      <c r="O48" s="94">
        <f>+I48+K48+M48</f>
        <v>400</v>
      </c>
      <c r="P48" s="92">
        <f t="shared" si="0"/>
        <v>200</v>
      </c>
      <c r="Q48" s="95">
        <f>IF(N48&lt;&gt;0,N48/O48,"")</f>
        <v>4.8025</v>
      </c>
      <c r="R48" s="91">
        <v>1374</v>
      </c>
      <c r="S48" s="96">
        <f t="shared" si="1"/>
        <v>0.39810771470160117</v>
      </c>
      <c r="T48" s="91">
        <v>2366270</v>
      </c>
      <c r="U48" s="92">
        <v>252197</v>
      </c>
      <c r="V48" s="108">
        <f t="shared" si="2"/>
        <v>9.382625487218325</v>
      </c>
      <c r="W48" s="139"/>
    </row>
    <row r="49" spans="1:23" s="5" customFormat="1" ht="9.75" customHeight="1">
      <c r="A49" s="68">
        <v>45</v>
      </c>
      <c r="B49" s="87" t="s">
        <v>92</v>
      </c>
      <c r="C49" s="88">
        <v>40473</v>
      </c>
      <c r="D49" s="89" t="s">
        <v>31</v>
      </c>
      <c r="E49" s="90">
        <v>2</v>
      </c>
      <c r="F49" s="90">
        <v>2</v>
      </c>
      <c r="G49" s="90">
        <v>2</v>
      </c>
      <c r="H49" s="91">
        <v>770</v>
      </c>
      <c r="I49" s="92">
        <v>88</v>
      </c>
      <c r="J49" s="91">
        <v>592</v>
      </c>
      <c r="K49" s="92">
        <v>69</v>
      </c>
      <c r="L49" s="91">
        <v>247</v>
      </c>
      <c r="M49" s="92">
        <v>29</v>
      </c>
      <c r="N49" s="93">
        <f>H49+J49+L49</f>
        <v>1609</v>
      </c>
      <c r="O49" s="94">
        <f>I49+K49+M49</f>
        <v>186</v>
      </c>
      <c r="P49" s="92">
        <f t="shared" si="0"/>
        <v>93</v>
      </c>
      <c r="Q49" s="95">
        <f>+N49/O49</f>
        <v>8.650537634408602</v>
      </c>
      <c r="R49" s="91">
        <v>3525</v>
      </c>
      <c r="S49" s="96">
        <f t="shared" si="1"/>
        <v>-0.5435460992907801</v>
      </c>
      <c r="T49" s="91">
        <v>8441</v>
      </c>
      <c r="U49" s="92">
        <v>845</v>
      </c>
      <c r="V49" s="108">
        <f t="shared" si="2"/>
        <v>9.989349112426035</v>
      </c>
      <c r="W49" s="139"/>
    </row>
    <row r="50" spans="1:23" s="5" customFormat="1" ht="9.75" customHeight="1">
      <c r="A50" s="68">
        <v>46</v>
      </c>
      <c r="B50" s="87" t="s">
        <v>48</v>
      </c>
      <c r="C50" s="88">
        <v>40445</v>
      </c>
      <c r="D50" s="89" t="s">
        <v>65</v>
      </c>
      <c r="E50" s="90">
        <v>45</v>
      </c>
      <c r="F50" s="90">
        <v>2</v>
      </c>
      <c r="G50" s="90">
        <v>6</v>
      </c>
      <c r="H50" s="91">
        <v>689</v>
      </c>
      <c r="I50" s="92">
        <v>96</v>
      </c>
      <c r="J50" s="91">
        <v>509</v>
      </c>
      <c r="K50" s="92">
        <v>71</v>
      </c>
      <c r="L50" s="91">
        <v>387</v>
      </c>
      <c r="M50" s="92">
        <v>54</v>
      </c>
      <c r="N50" s="93">
        <f>+L50+J50+H50</f>
        <v>1585</v>
      </c>
      <c r="O50" s="94">
        <f>+M50+K50+I50</f>
        <v>221</v>
      </c>
      <c r="P50" s="92">
        <f t="shared" si="0"/>
        <v>110.5</v>
      </c>
      <c r="Q50" s="95">
        <f>+N50/O50</f>
        <v>7.171945701357466</v>
      </c>
      <c r="R50" s="91">
        <v>4414</v>
      </c>
      <c r="S50" s="96">
        <f t="shared" si="1"/>
        <v>-0.6409152695967376</v>
      </c>
      <c r="T50" s="91">
        <v>321241</v>
      </c>
      <c r="U50" s="92">
        <v>31175</v>
      </c>
      <c r="V50" s="108">
        <f t="shared" si="2"/>
        <v>10.304442662389736</v>
      </c>
      <c r="W50" s="139"/>
    </row>
    <row r="51" spans="1:23" s="5" customFormat="1" ht="9.75" customHeight="1">
      <c r="A51" s="68">
        <v>47</v>
      </c>
      <c r="B51" s="87" t="s">
        <v>93</v>
      </c>
      <c r="C51" s="88">
        <v>40403</v>
      </c>
      <c r="D51" s="89" t="s">
        <v>41</v>
      </c>
      <c r="E51" s="90">
        <v>60</v>
      </c>
      <c r="F51" s="90">
        <v>1</v>
      </c>
      <c r="G51" s="90">
        <v>11</v>
      </c>
      <c r="H51" s="91">
        <v>805</v>
      </c>
      <c r="I51" s="92">
        <v>161</v>
      </c>
      <c r="J51" s="91">
        <v>375</v>
      </c>
      <c r="K51" s="92">
        <v>75</v>
      </c>
      <c r="L51" s="91">
        <v>265</v>
      </c>
      <c r="M51" s="92">
        <v>53</v>
      </c>
      <c r="N51" s="93">
        <f>+H51+J51+L51</f>
        <v>1445</v>
      </c>
      <c r="O51" s="94">
        <f>+I51+K51+M51</f>
        <v>289</v>
      </c>
      <c r="P51" s="92">
        <f t="shared" si="0"/>
        <v>289</v>
      </c>
      <c r="Q51" s="95">
        <f>IF(N51&lt;&gt;0,N51/O51,"")</f>
        <v>5</v>
      </c>
      <c r="R51" s="91"/>
      <c r="S51" s="96">
        <f t="shared" si="1"/>
      </c>
      <c r="T51" s="91">
        <v>797025</v>
      </c>
      <c r="U51" s="92">
        <v>80072</v>
      </c>
      <c r="V51" s="108">
        <f t="shared" si="2"/>
        <v>9.953854031371765</v>
      </c>
      <c r="W51" s="139"/>
    </row>
    <row r="52" spans="1:23" s="5" customFormat="1" ht="9.75" customHeight="1">
      <c r="A52" s="68">
        <v>48</v>
      </c>
      <c r="B52" s="87" t="s">
        <v>38</v>
      </c>
      <c r="C52" s="88">
        <v>40424</v>
      </c>
      <c r="D52" s="89" t="s">
        <v>31</v>
      </c>
      <c r="E52" s="90">
        <v>5</v>
      </c>
      <c r="F52" s="90">
        <v>4</v>
      </c>
      <c r="G52" s="90">
        <v>9</v>
      </c>
      <c r="H52" s="91">
        <v>532</v>
      </c>
      <c r="I52" s="92">
        <v>100</v>
      </c>
      <c r="J52" s="91">
        <v>490.5</v>
      </c>
      <c r="K52" s="92">
        <v>109</v>
      </c>
      <c r="L52" s="91">
        <v>409.5</v>
      </c>
      <c r="M52" s="92">
        <v>88</v>
      </c>
      <c r="N52" s="93">
        <f>H52+J52+L52</f>
        <v>1432</v>
      </c>
      <c r="O52" s="94">
        <f>I52+K52+M52</f>
        <v>297</v>
      </c>
      <c r="P52" s="92">
        <f t="shared" si="0"/>
        <v>74.25</v>
      </c>
      <c r="Q52" s="95">
        <f aca="true" t="shared" si="8" ref="Q52:Q60">+N52/O52</f>
        <v>4.821548821548822</v>
      </c>
      <c r="R52" s="91">
        <v>720</v>
      </c>
      <c r="S52" s="96">
        <f t="shared" si="1"/>
        <v>0.9888888888888889</v>
      </c>
      <c r="T52" s="91">
        <v>29967.5</v>
      </c>
      <c r="U52" s="92">
        <v>3024</v>
      </c>
      <c r="V52" s="108">
        <f t="shared" si="2"/>
        <v>9.909887566137566</v>
      </c>
      <c r="W52" s="139"/>
    </row>
    <row r="53" spans="1:23" s="5" customFormat="1" ht="9.75" customHeight="1">
      <c r="A53" s="68">
        <v>49</v>
      </c>
      <c r="B53" s="87" t="s">
        <v>33</v>
      </c>
      <c r="C53" s="88">
        <v>40417</v>
      </c>
      <c r="D53" s="89" t="s">
        <v>31</v>
      </c>
      <c r="E53" s="90">
        <v>25</v>
      </c>
      <c r="F53" s="90">
        <v>3</v>
      </c>
      <c r="G53" s="90">
        <v>10</v>
      </c>
      <c r="H53" s="91">
        <v>554</v>
      </c>
      <c r="I53" s="92">
        <v>103</v>
      </c>
      <c r="J53" s="91">
        <v>353</v>
      </c>
      <c r="K53" s="92">
        <v>73</v>
      </c>
      <c r="L53" s="91">
        <v>417</v>
      </c>
      <c r="M53" s="92">
        <v>81</v>
      </c>
      <c r="N53" s="93">
        <f>H53+J53+L53</f>
        <v>1324</v>
      </c>
      <c r="O53" s="94">
        <f>I53+K53+M53</f>
        <v>257</v>
      </c>
      <c r="P53" s="92">
        <f t="shared" si="0"/>
        <v>85.66666666666667</v>
      </c>
      <c r="Q53" s="95">
        <f t="shared" si="8"/>
        <v>5.151750972762646</v>
      </c>
      <c r="R53" s="91">
        <v>3105.5</v>
      </c>
      <c r="S53" s="96">
        <f t="shared" si="1"/>
        <v>-0.5736596361294477</v>
      </c>
      <c r="T53" s="91">
        <v>273213.5</v>
      </c>
      <c r="U53" s="92">
        <v>30317</v>
      </c>
      <c r="V53" s="108">
        <f t="shared" si="2"/>
        <v>9.011891018240592</v>
      </c>
      <c r="W53" s="139"/>
    </row>
    <row r="54" spans="1:23" s="5" customFormat="1" ht="9.75" customHeight="1">
      <c r="A54" s="68">
        <v>50</v>
      </c>
      <c r="B54" s="87" t="s">
        <v>69</v>
      </c>
      <c r="C54" s="88">
        <v>40452</v>
      </c>
      <c r="D54" s="89" t="s">
        <v>28</v>
      </c>
      <c r="E54" s="90">
        <v>11</v>
      </c>
      <c r="F54" s="90">
        <v>6</v>
      </c>
      <c r="G54" s="90">
        <v>5</v>
      </c>
      <c r="H54" s="91">
        <v>400</v>
      </c>
      <c r="I54" s="92">
        <v>57</v>
      </c>
      <c r="J54" s="91">
        <v>271</v>
      </c>
      <c r="K54" s="92">
        <v>36</v>
      </c>
      <c r="L54" s="91">
        <v>474</v>
      </c>
      <c r="M54" s="92">
        <v>64</v>
      </c>
      <c r="N54" s="93">
        <f>SUM(H54+J54+L54)</f>
        <v>1145</v>
      </c>
      <c r="O54" s="94">
        <f>SUM(I54+K54+M54)</f>
        <v>157</v>
      </c>
      <c r="P54" s="92">
        <f t="shared" si="0"/>
        <v>26.166666666666668</v>
      </c>
      <c r="Q54" s="95">
        <f t="shared" si="8"/>
        <v>7.292993630573249</v>
      </c>
      <c r="R54" s="91">
        <v>1930.5</v>
      </c>
      <c r="S54" s="96">
        <f t="shared" si="1"/>
        <v>-0.4068894068894069</v>
      </c>
      <c r="T54" s="91">
        <v>20368.5</v>
      </c>
      <c r="U54" s="92">
        <v>2629</v>
      </c>
      <c r="V54" s="108">
        <f t="shared" si="2"/>
        <v>7.7476226702168125</v>
      </c>
      <c r="W54" s="139"/>
    </row>
    <row r="55" spans="1:23" s="5" customFormat="1" ht="9.75" customHeight="1">
      <c r="A55" s="68">
        <v>51</v>
      </c>
      <c r="B55" s="87" t="s">
        <v>37</v>
      </c>
      <c r="C55" s="88">
        <v>40424</v>
      </c>
      <c r="D55" s="89" t="s">
        <v>6</v>
      </c>
      <c r="E55" s="90">
        <v>69</v>
      </c>
      <c r="F55" s="90">
        <v>6</v>
      </c>
      <c r="G55" s="90">
        <v>9</v>
      </c>
      <c r="H55" s="91">
        <v>543</v>
      </c>
      <c r="I55" s="92">
        <v>79</v>
      </c>
      <c r="J55" s="91">
        <v>204</v>
      </c>
      <c r="K55" s="92">
        <v>30</v>
      </c>
      <c r="L55" s="91">
        <v>374</v>
      </c>
      <c r="M55" s="92">
        <v>53</v>
      </c>
      <c r="N55" s="93">
        <f>+H55+J55+L55</f>
        <v>1121</v>
      </c>
      <c r="O55" s="94">
        <f>+I55+K55+M55</f>
        <v>162</v>
      </c>
      <c r="P55" s="92">
        <f t="shared" si="0"/>
        <v>27</v>
      </c>
      <c r="Q55" s="95">
        <f t="shared" si="8"/>
        <v>6.919753086419753</v>
      </c>
      <c r="R55" s="91">
        <v>1258</v>
      </c>
      <c r="S55" s="96">
        <f t="shared" si="1"/>
        <v>-0.10890302066772654</v>
      </c>
      <c r="T55" s="91">
        <v>604446</v>
      </c>
      <c r="U55" s="92">
        <v>64080</v>
      </c>
      <c r="V55" s="108">
        <f t="shared" si="2"/>
        <v>9.432677902621723</v>
      </c>
      <c r="W55" s="139"/>
    </row>
    <row r="56" spans="1:23" s="5" customFormat="1" ht="9.75" customHeight="1">
      <c r="A56" s="68">
        <v>52</v>
      </c>
      <c r="B56" s="87" t="s">
        <v>73</v>
      </c>
      <c r="C56" s="88">
        <v>40284</v>
      </c>
      <c r="D56" s="89" t="s">
        <v>6</v>
      </c>
      <c r="E56" s="90">
        <v>1</v>
      </c>
      <c r="F56" s="90">
        <v>1</v>
      </c>
      <c r="G56" s="90">
        <v>21</v>
      </c>
      <c r="H56" s="91">
        <v>357</v>
      </c>
      <c r="I56" s="92">
        <v>51</v>
      </c>
      <c r="J56" s="91">
        <v>285</v>
      </c>
      <c r="K56" s="92">
        <v>39</v>
      </c>
      <c r="L56" s="91">
        <v>419</v>
      </c>
      <c r="M56" s="92">
        <v>56</v>
      </c>
      <c r="N56" s="93">
        <f>+H56+J56+L56</f>
        <v>1061</v>
      </c>
      <c r="O56" s="94">
        <f>+I56+K56+M56</f>
        <v>146</v>
      </c>
      <c r="P56" s="92">
        <f t="shared" si="0"/>
        <v>146</v>
      </c>
      <c r="Q56" s="95">
        <f t="shared" si="8"/>
        <v>7.267123287671233</v>
      </c>
      <c r="R56" s="91">
        <v>876</v>
      </c>
      <c r="S56" s="96">
        <f t="shared" si="1"/>
        <v>0.21118721461187215</v>
      </c>
      <c r="T56" s="91">
        <v>47059</v>
      </c>
      <c r="U56" s="92">
        <v>4008</v>
      </c>
      <c r="V56" s="108">
        <f t="shared" si="2"/>
        <v>11.74126746506986</v>
      </c>
      <c r="W56" s="139"/>
    </row>
    <row r="57" spans="1:23" s="5" customFormat="1" ht="9.75" customHeight="1">
      <c r="A57" s="68">
        <v>53</v>
      </c>
      <c r="B57" s="87" t="s">
        <v>94</v>
      </c>
      <c r="C57" s="88">
        <v>40410</v>
      </c>
      <c r="D57" s="89" t="s">
        <v>65</v>
      </c>
      <c r="E57" s="90">
        <v>63</v>
      </c>
      <c r="F57" s="90">
        <v>1</v>
      </c>
      <c r="G57" s="90">
        <v>8</v>
      </c>
      <c r="H57" s="91">
        <v>397</v>
      </c>
      <c r="I57" s="92">
        <v>55</v>
      </c>
      <c r="J57" s="91">
        <v>332</v>
      </c>
      <c r="K57" s="92">
        <v>46</v>
      </c>
      <c r="L57" s="91">
        <v>303</v>
      </c>
      <c r="M57" s="92">
        <v>42</v>
      </c>
      <c r="N57" s="93">
        <f>+L57+J57+H57</f>
        <v>1032</v>
      </c>
      <c r="O57" s="94">
        <f>+M57+K57+I57</f>
        <v>143</v>
      </c>
      <c r="P57" s="92">
        <f t="shared" si="0"/>
        <v>143</v>
      </c>
      <c r="Q57" s="95">
        <f t="shared" si="8"/>
        <v>7.216783216783217</v>
      </c>
      <c r="R57" s="91">
        <v>0</v>
      </c>
      <c r="S57" s="96">
        <f t="shared" si="1"/>
      </c>
      <c r="T57" s="91">
        <v>419670</v>
      </c>
      <c r="U57" s="92">
        <v>41034</v>
      </c>
      <c r="V57" s="108">
        <f t="shared" si="2"/>
        <v>10.227372422868841</v>
      </c>
      <c r="W57" s="139"/>
    </row>
    <row r="58" spans="1:23" s="5" customFormat="1" ht="9.75" customHeight="1">
      <c r="A58" s="68">
        <v>54</v>
      </c>
      <c r="B58" s="87" t="s">
        <v>63</v>
      </c>
      <c r="C58" s="88">
        <v>40242</v>
      </c>
      <c r="D58" s="89" t="s">
        <v>5</v>
      </c>
      <c r="E58" s="90">
        <v>125</v>
      </c>
      <c r="F58" s="90">
        <v>2</v>
      </c>
      <c r="G58" s="90">
        <v>22</v>
      </c>
      <c r="H58" s="91">
        <v>666</v>
      </c>
      <c r="I58" s="92">
        <v>96</v>
      </c>
      <c r="J58" s="91">
        <v>58</v>
      </c>
      <c r="K58" s="92">
        <v>9</v>
      </c>
      <c r="L58" s="91">
        <v>80</v>
      </c>
      <c r="M58" s="92">
        <v>12</v>
      </c>
      <c r="N58" s="93">
        <v>804</v>
      </c>
      <c r="O58" s="94">
        <v>117</v>
      </c>
      <c r="P58" s="92">
        <f t="shared" si="0"/>
        <v>58.5</v>
      </c>
      <c r="Q58" s="95">
        <f t="shared" si="8"/>
        <v>6.871794871794871</v>
      </c>
      <c r="R58" s="91">
        <v>146</v>
      </c>
      <c r="S58" s="96">
        <f t="shared" si="1"/>
        <v>4.506849315068493</v>
      </c>
      <c r="T58" s="91">
        <v>3053680.5</v>
      </c>
      <c r="U58" s="92">
        <v>485147</v>
      </c>
      <c r="V58" s="108">
        <f t="shared" si="2"/>
        <v>6.294340684369892</v>
      </c>
      <c r="W58" s="139"/>
    </row>
    <row r="59" spans="1:23" s="5" customFormat="1" ht="9.75" customHeight="1">
      <c r="A59" s="68">
        <v>55</v>
      </c>
      <c r="B59" s="87" t="s">
        <v>95</v>
      </c>
      <c r="C59" s="88">
        <v>40347</v>
      </c>
      <c r="D59" s="89" t="s">
        <v>28</v>
      </c>
      <c r="E59" s="90">
        <v>45</v>
      </c>
      <c r="F59" s="90">
        <v>2</v>
      </c>
      <c r="G59" s="90">
        <v>14</v>
      </c>
      <c r="H59" s="91">
        <v>246</v>
      </c>
      <c r="I59" s="92">
        <v>41</v>
      </c>
      <c r="J59" s="91">
        <v>306</v>
      </c>
      <c r="K59" s="92">
        <v>51</v>
      </c>
      <c r="L59" s="91">
        <v>216</v>
      </c>
      <c r="M59" s="92">
        <v>36</v>
      </c>
      <c r="N59" s="93">
        <f>SUM(H59+J59+L59)</f>
        <v>768</v>
      </c>
      <c r="O59" s="94">
        <f>SUM(I59+K59+M59)</f>
        <v>128</v>
      </c>
      <c r="P59" s="92">
        <f t="shared" si="0"/>
        <v>64</v>
      </c>
      <c r="Q59" s="95">
        <f t="shared" si="8"/>
        <v>6</v>
      </c>
      <c r="R59" s="91">
        <v>45</v>
      </c>
      <c r="S59" s="96">
        <f t="shared" si="1"/>
        <v>16.066666666666666</v>
      </c>
      <c r="T59" s="91">
        <v>353214</v>
      </c>
      <c r="U59" s="92">
        <v>37770</v>
      </c>
      <c r="V59" s="108">
        <f t="shared" si="2"/>
        <v>9.351707704527403</v>
      </c>
      <c r="W59" s="139"/>
    </row>
    <row r="60" spans="1:23" s="5" customFormat="1" ht="9.75" customHeight="1">
      <c r="A60" s="68">
        <v>56</v>
      </c>
      <c r="B60" s="87" t="s">
        <v>36</v>
      </c>
      <c r="C60" s="88">
        <v>40424</v>
      </c>
      <c r="D60" s="89" t="s">
        <v>31</v>
      </c>
      <c r="E60" s="90">
        <v>66</v>
      </c>
      <c r="F60" s="90">
        <v>5</v>
      </c>
      <c r="G60" s="90">
        <v>9</v>
      </c>
      <c r="H60" s="91">
        <v>306</v>
      </c>
      <c r="I60" s="92">
        <v>59</v>
      </c>
      <c r="J60" s="91">
        <v>186</v>
      </c>
      <c r="K60" s="92">
        <v>31</v>
      </c>
      <c r="L60" s="91">
        <v>229</v>
      </c>
      <c r="M60" s="92">
        <v>39</v>
      </c>
      <c r="N60" s="93">
        <f>H60+J60+L60</f>
        <v>721</v>
      </c>
      <c r="O60" s="94">
        <f>I60+K60+M60</f>
        <v>129</v>
      </c>
      <c r="P60" s="92">
        <f t="shared" si="0"/>
        <v>25.8</v>
      </c>
      <c r="Q60" s="95">
        <f t="shared" si="8"/>
        <v>5.589147286821706</v>
      </c>
      <c r="R60" s="91">
        <v>2118.5</v>
      </c>
      <c r="S60" s="96">
        <f t="shared" si="1"/>
        <v>-0.6596648572102903</v>
      </c>
      <c r="T60" s="91">
        <v>645732</v>
      </c>
      <c r="U60" s="92">
        <v>70049</v>
      </c>
      <c r="V60" s="108">
        <f t="shared" si="2"/>
        <v>9.218290054104983</v>
      </c>
      <c r="W60" s="139"/>
    </row>
    <row r="61" spans="1:23" s="5" customFormat="1" ht="9.75" customHeight="1">
      <c r="A61" s="68">
        <v>57</v>
      </c>
      <c r="B61" s="87" t="s">
        <v>32</v>
      </c>
      <c r="C61" s="88">
        <v>40417</v>
      </c>
      <c r="D61" s="89" t="s">
        <v>41</v>
      </c>
      <c r="E61" s="90">
        <v>119</v>
      </c>
      <c r="F61" s="90">
        <v>3</v>
      </c>
      <c r="G61" s="90">
        <v>10</v>
      </c>
      <c r="H61" s="91">
        <v>206</v>
      </c>
      <c r="I61" s="92">
        <v>64</v>
      </c>
      <c r="J61" s="91">
        <v>247</v>
      </c>
      <c r="K61" s="92">
        <v>74</v>
      </c>
      <c r="L61" s="91">
        <v>196</v>
      </c>
      <c r="M61" s="92">
        <v>63</v>
      </c>
      <c r="N61" s="93">
        <f>+H61+J61+L61</f>
        <v>649</v>
      </c>
      <c r="O61" s="94">
        <f>+I61+K61+M61</f>
        <v>201</v>
      </c>
      <c r="P61" s="92">
        <f t="shared" si="0"/>
        <v>67</v>
      </c>
      <c r="Q61" s="95">
        <f>IF(N61&lt;&gt;0,N61/O61,"")</f>
        <v>3.228855721393035</v>
      </c>
      <c r="R61" s="91">
        <v>290</v>
      </c>
      <c r="S61" s="96">
        <f t="shared" si="1"/>
        <v>1.2379310344827585</v>
      </c>
      <c r="T61" s="91">
        <v>853348</v>
      </c>
      <c r="U61" s="92">
        <v>95342</v>
      </c>
      <c r="V61" s="108">
        <f t="shared" si="2"/>
        <v>8.950389125464119</v>
      </c>
      <c r="W61" s="139"/>
    </row>
    <row r="62" spans="1:23" s="5" customFormat="1" ht="9.75" customHeight="1">
      <c r="A62" s="68">
        <v>58</v>
      </c>
      <c r="B62" s="87" t="s">
        <v>62</v>
      </c>
      <c r="C62" s="88">
        <v>40067</v>
      </c>
      <c r="D62" s="89" t="s">
        <v>5</v>
      </c>
      <c r="E62" s="90">
        <v>105</v>
      </c>
      <c r="F62" s="90">
        <v>2</v>
      </c>
      <c r="G62" s="90">
        <v>45</v>
      </c>
      <c r="H62" s="91">
        <v>274</v>
      </c>
      <c r="I62" s="92">
        <v>44</v>
      </c>
      <c r="J62" s="91">
        <v>88</v>
      </c>
      <c r="K62" s="92">
        <v>14</v>
      </c>
      <c r="L62" s="91">
        <v>248</v>
      </c>
      <c r="M62" s="92">
        <v>36</v>
      </c>
      <c r="N62" s="93">
        <v>610</v>
      </c>
      <c r="O62" s="94">
        <v>94</v>
      </c>
      <c r="P62" s="92">
        <f t="shared" si="0"/>
        <v>47</v>
      </c>
      <c r="Q62" s="95">
        <f aca="true" t="shared" si="9" ref="Q62:Q68">+N62/O62</f>
        <v>6.48936170212766</v>
      </c>
      <c r="R62" s="91">
        <v>1133</v>
      </c>
      <c r="S62" s="96">
        <f t="shared" si="1"/>
        <v>-0.4616063548102383</v>
      </c>
      <c r="T62" s="91">
        <v>651264.5</v>
      </c>
      <c r="U62" s="92">
        <v>79440</v>
      </c>
      <c r="V62" s="108">
        <f t="shared" si="2"/>
        <v>8.198193605236657</v>
      </c>
      <c r="W62" s="140"/>
    </row>
    <row r="63" spans="1:23" s="5" customFormat="1" ht="9.75" customHeight="1">
      <c r="A63" s="68">
        <v>59</v>
      </c>
      <c r="B63" s="87" t="s">
        <v>71</v>
      </c>
      <c r="C63" s="88">
        <v>40466</v>
      </c>
      <c r="D63" s="89" t="s">
        <v>5</v>
      </c>
      <c r="E63" s="90">
        <v>10</v>
      </c>
      <c r="F63" s="90">
        <v>4</v>
      </c>
      <c r="G63" s="90">
        <v>3</v>
      </c>
      <c r="H63" s="91">
        <v>150</v>
      </c>
      <c r="I63" s="92">
        <v>22</v>
      </c>
      <c r="J63" s="91">
        <v>192</v>
      </c>
      <c r="K63" s="92">
        <v>28</v>
      </c>
      <c r="L63" s="91">
        <v>221</v>
      </c>
      <c r="M63" s="92">
        <v>33</v>
      </c>
      <c r="N63" s="93">
        <v>563</v>
      </c>
      <c r="O63" s="94">
        <v>83</v>
      </c>
      <c r="P63" s="92">
        <f t="shared" si="0"/>
        <v>20.75</v>
      </c>
      <c r="Q63" s="95">
        <f t="shared" si="9"/>
        <v>6.783132530120482</v>
      </c>
      <c r="R63" s="91">
        <v>1284</v>
      </c>
      <c r="S63" s="96">
        <f t="shared" si="1"/>
        <v>-0.5615264797507789</v>
      </c>
      <c r="T63" s="91">
        <v>10137</v>
      </c>
      <c r="U63" s="92">
        <v>1136</v>
      </c>
      <c r="V63" s="108">
        <f t="shared" si="2"/>
        <v>8.923415492957746</v>
      </c>
      <c r="W63" s="139"/>
    </row>
    <row r="64" spans="1:23" s="5" customFormat="1" ht="9.75" customHeight="1">
      <c r="A64" s="68">
        <v>60</v>
      </c>
      <c r="B64" s="87" t="s">
        <v>30</v>
      </c>
      <c r="C64" s="88">
        <v>40412</v>
      </c>
      <c r="D64" s="89" t="s">
        <v>28</v>
      </c>
      <c r="E64" s="90">
        <v>40</v>
      </c>
      <c r="F64" s="90">
        <v>3</v>
      </c>
      <c r="G64" s="90">
        <v>10</v>
      </c>
      <c r="H64" s="91">
        <v>77</v>
      </c>
      <c r="I64" s="92">
        <v>15</v>
      </c>
      <c r="J64" s="91">
        <v>203</v>
      </c>
      <c r="K64" s="92">
        <v>36</v>
      </c>
      <c r="L64" s="91">
        <v>261</v>
      </c>
      <c r="M64" s="92">
        <v>47</v>
      </c>
      <c r="N64" s="93">
        <f>SUM(H64+J64+L64)</f>
        <v>541</v>
      </c>
      <c r="O64" s="94">
        <f>SUM(I64+K64+M64)</f>
        <v>98</v>
      </c>
      <c r="P64" s="92">
        <f t="shared" si="0"/>
        <v>32.666666666666664</v>
      </c>
      <c r="Q64" s="95">
        <f t="shared" si="9"/>
        <v>5.520408163265306</v>
      </c>
      <c r="R64" s="91">
        <v>541</v>
      </c>
      <c r="S64" s="96">
        <f t="shared" si="1"/>
        <v>0</v>
      </c>
      <c r="T64" s="91">
        <v>155970.5</v>
      </c>
      <c r="U64" s="92">
        <v>18824</v>
      </c>
      <c r="V64" s="108">
        <f t="shared" si="2"/>
        <v>8.285725669358266</v>
      </c>
      <c r="W64" s="139"/>
    </row>
    <row r="65" spans="1:23" s="5" customFormat="1" ht="9.75" customHeight="1">
      <c r="A65" s="68">
        <v>61</v>
      </c>
      <c r="B65" s="87" t="s">
        <v>39</v>
      </c>
      <c r="C65" s="88">
        <v>40431</v>
      </c>
      <c r="D65" s="89" t="s">
        <v>65</v>
      </c>
      <c r="E65" s="90">
        <v>91</v>
      </c>
      <c r="F65" s="90">
        <v>1</v>
      </c>
      <c r="G65" s="90">
        <v>8</v>
      </c>
      <c r="H65" s="91">
        <v>73</v>
      </c>
      <c r="I65" s="92">
        <v>31</v>
      </c>
      <c r="J65" s="91">
        <v>190</v>
      </c>
      <c r="K65" s="92">
        <v>119</v>
      </c>
      <c r="L65" s="91">
        <v>192</v>
      </c>
      <c r="M65" s="92">
        <v>115</v>
      </c>
      <c r="N65" s="93">
        <f>+L65+J65+H65</f>
        <v>455</v>
      </c>
      <c r="O65" s="94">
        <f>+M65+K65+I65</f>
        <v>265</v>
      </c>
      <c r="P65" s="92">
        <f t="shared" si="0"/>
        <v>265</v>
      </c>
      <c r="Q65" s="95">
        <f t="shared" si="9"/>
        <v>1.7169811320754718</v>
      </c>
      <c r="R65" s="91">
        <v>471</v>
      </c>
      <c r="S65" s="96">
        <f t="shared" si="1"/>
        <v>-0.03397027600849257</v>
      </c>
      <c r="T65" s="91">
        <v>890604</v>
      </c>
      <c r="U65" s="92">
        <v>83886</v>
      </c>
      <c r="V65" s="108">
        <f t="shared" si="2"/>
        <v>10.616837136113297</v>
      </c>
      <c r="W65" s="139"/>
    </row>
    <row r="66" spans="1:23" s="5" customFormat="1" ht="9.75" customHeight="1">
      <c r="A66" s="68">
        <v>62</v>
      </c>
      <c r="B66" s="87" t="s">
        <v>72</v>
      </c>
      <c r="C66" s="88">
        <v>40431</v>
      </c>
      <c r="D66" s="89" t="s">
        <v>5</v>
      </c>
      <c r="E66" s="90">
        <v>60</v>
      </c>
      <c r="F66" s="90">
        <v>3</v>
      </c>
      <c r="G66" s="90">
        <v>8</v>
      </c>
      <c r="H66" s="91">
        <v>238</v>
      </c>
      <c r="I66" s="92">
        <v>38</v>
      </c>
      <c r="J66" s="91">
        <v>42</v>
      </c>
      <c r="K66" s="92">
        <v>7</v>
      </c>
      <c r="L66" s="91">
        <v>82</v>
      </c>
      <c r="M66" s="92">
        <v>13</v>
      </c>
      <c r="N66" s="93">
        <v>362</v>
      </c>
      <c r="O66" s="94">
        <v>58</v>
      </c>
      <c r="P66" s="92">
        <f t="shared" si="0"/>
        <v>19.333333333333332</v>
      </c>
      <c r="Q66" s="95">
        <f t="shared" si="9"/>
        <v>6.241379310344827</v>
      </c>
      <c r="R66" s="91">
        <v>1084</v>
      </c>
      <c r="S66" s="96">
        <f t="shared" si="1"/>
        <v>-0.6660516605166051</v>
      </c>
      <c r="T66" s="91">
        <v>119294</v>
      </c>
      <c r="U66" s="92">
        <v>16235</v>
      </c>
      <c r="V66" s="108">
        <f t="shared" si="2"/>
        <v>7.347951955651371</v>
      </c>
      <c r="W66" s="139"/>
    </row>
    <row r="67" spans="1:23" s="5" customFormat="1" ht="9.75" customHeight="1">
      <c r="A67" s="68">
        <v>63</v>
      </c>
      <c r="B67" s="87" t="s">
        <v>25</v>
      </c>
      <c r="C67" s="88">
        <v>40375</v>
      </c>
      <c r="D67" s="89" t="s">
        <v>65</v>
      </c>
      <c r="E67" s="90">
        <v>130</v>
      </c>
      <c r="F67" s="90">
        <v>2</v>
      </c>
      <c r="G67" s="90">
        <v>16</v>
      </c>
      <c r="H67" s="91">
        <v>73</v>
      </c>
      <c r="I67" s="92">
        <v>11</v>
      </c>
      <c r="J67" s="91">
        <v>58</v>
      </c>
      <c r="K67" s="92">
        <v>9</v>
      </c>
      <c r="L67" s="91">
        <v>103</v>
      </c>
      <c r="M67" s="92">
        <v>16</v>
      </c>
      <c r="N67" s="93">
        <f>+L67+J67+H67</f>
        <v>234</v>
      </c>
      <c r="O67" s="94">
        <f>+M67+K67+I67</f>
        <v>36</v>
      </c>
      <c r="P67" s="92">
        <f t="shared" si="0"/>
        <v>18</v>
      </c>
      <c r="Q67" s="95">
        <f t="shared" si="9"/>
        <v>6.5</v>
      </c>
      <c r="R67" s="91">
        <v>302</v>
      </c>
      <c r="S67" s="96">
        <f t="shared" si="1"/>
        <v>-0.2251655629139073</v>
      </c>
      <c r="T67" s="91">
        <v>2773619</v>
      </c>
      <c r="U67" s="92">
        <v>312319</v>
      </c>
      <c r="V67" s="108">
        <f t="shared" si="2"/>
        <v>8.880724515639459</v>
      </c>
      <c r="W67" s="139"/>
    </row>
    <row r="68" spans="1:23" s="5" customFormat="1" ht="9.75" customHeight="1">
      <c r="A68" s="68">
        <v>64</v>
      </c>
      <c r="B68" s="87" t="s">
        <v>61</v>
      </c>
      <c r="C68" s="88">
        <v>40424</v>
      </c>
      <c r="D68" s="89" t="s">
        <v>5</v>
      </c>
      <c r="E68" s="90">
        <v>10</v>
      </c>
      <c r="F68" s="90">
        <v>2</v>
      </c>
      <c r="G68" s="90">
        <v>9</v>
      </c>
      <c r="H68" s="91">
        <v>43</v>
      </c>
      <c r="I68" s="92">
        <v>6</v>
      </c>
      <c r="J68" s="91">
        <v>85</v>
      </c>
      <c r="K68" s="92">
        <v>14</v>
      </c>
      <c r="L68" s="91">
        <v>88</v>
      </c>
      <c r="M68" s="92">
        <v>14</v>
      </c>
      <c r="N68" s="93">
        <v>216</v>
      </c>
      <c r="O68" s="94">
        <v>34</v>
      </c>
      <c r="P68" s="92">
        <f t="shared" si="0"/>
        <v>17</v>
      </c>
      <c r="Q68" s="95">
        <f t="shared" si="9"/>
        <v>6.352941176470588</v>
      </c>
      <c r="R68" s="91">
        <v>297</v>
      </c>
      <c r="S68" s="96">
        <f t="shared" si="1"/>
        <v>-0.2727272727272727</v>
      </c>
      <c r="T68" s="91">
        <v>53765.5</v>
      </c>
      <c r="U68" s="92">
        <v>7061</v>
      </c>
      <c r="V68" s="108">
        <f t="shared" si="2"/>
        <v>7.614431383656706</v>
      </c>
      <c r="W68" s="139"/>
    </row>
    <row r="69" spans="1:23" s="5" customFormat="1" ht="9.75" customHeight="1" thickBot="1">
      <c r="A69" s="68">
        <v>65</v>
      </c>
      <c r="B69" s="129" t="s">
        <v>49</v>
      </c>
      <c r="C69" s="130">
        <v>40438</v>
      </c>
      <c r="D69" s="131" t="s">
        <v>41</v>
      </c>
      <c r="E69" s="132">
        <v>27</v>
      </c>
      <c r="F69" s="132">
        <v>1</v>
      </c>
      <c r="G69" s="132">
        <v>6</v>
      </c>
      <c r="H69" s="133">
        <v>50</v>
      </c>
      <c r="I69" s="134">
        <v>6</v>
      </c>
      <c r="J69" s="133">
        <v>50</v>
      </c>
      <c r="K69" s="134">
        <v>6</v>
      </c>
      <c r="L69" s="133">
        <v>77</v>
      </c>
      <c r="M69" s="134">
        <v>10</v>
      </c>
      <c r="N69" s="135">
        <f>+H69+J69+L69</f>
        <v>177</v>
      </c>
      <c r="O69" s="136">
        <f>+I69+K69+M69</f>
        <v>22</v>
      </c>
      <c r="P69" s="134">
        <f>IF(N69&lt;&gt;0,O69/F69,"")</f>
        <v>22</v>
      </c>
      <c r="Q69" s="143">
        <f>IF(N69&lt;&gt;0,N69/O69,"")</f>
        <v>8.045454545454545</v>
      </c>
      <c r="R69" s="133">
        <v>2954</v>
      </c>
      <c r="S69" s="137">
        <f>IF(R69&lt;&gt;0,-(R69-N69)/R69,"")</f>
        <v>-0.9400812457684495</v>
      </c>
      <c r="T69" s="133">
        <v>74477</v>
      </c>
      <c r="U69" s="134">
        <v>9416</v>
      </c>
      <c r="V69" s="138">
        <f>T69/U69</f>
        <v>7.909621920135939</v>
      </c>
      <c r="W69" s="139"/>
    </row>
    <row r="70" spans="1:26" s="7" customFormat="1" ht="15">
      <c r="A70" s="69"/>
      <c r="B70" s="165"/>
      <c r="C70" s="166"/>
      <c r="D70" s="167"/>
      <c r="E70" s="1"/>
      <c r="F70" s="1"/>
      <c r="G70" s="2"/>
      <c r="H70" s="21"/>
      <c r="I70" s="24"/>
      <c r="J70" s="21"/>
      <c r="K70" s="24"/>
      <c r="L70" s="21"/>
      <c r="M70" s="24"/>
      <c r="N70" s="22"/>
      <c r="O70" s="56"/>
      <c r="P70" s="46"/>
      <c r="Q70" s="47"/>
      <c r="R70" s="48"/>
      <c r="S70" s="49"/>
      <c r="T70" s="48"/>
      <c r="U70" s="46"/>
      <c r="V70" s="47"/>
      <c r="W70" s="73"/>
      <c r="Z70" s="7" t="s">
        <v>23</v>
      </c>
    </row>
    <row r="71" spans="1:23" s="10" customFormat="1" ht="18">
      <c r="A71" s="70"/>
      <c r="B71" s="8"/>
      <c r="C71" s="9"/>
      <c r="E71" s="11"/>
      <c r="F71" s="144"/>
      <c r="G71" s="13"/>
      <c r="H71" s="14"/>
      <c r="I71" s="25"/>
      <c r="J71" s="14"/>
      <c r="K71" s="25"/>
      <c r="L71" s="14"/>
      <c r="M71" s="25"/>
      <c r="N71" s="14"/>
      <c r="O71" s="25"/>
      <c r="P71" s="51"/>
      <c r="Q71" s="52"/>
      <c r="R71" s="53"/>
      <c r="S71" s="54"/>
      <c r="T71" s="53"/>
      <c r="U71" s="51"/>
      <c r="V71" s="52"/>
      <c r="W71" s="74"/>
    </row>
    <row r="72" spans="4:22" ht="18" customHeight="1">
      <c r="D72" s="162"/>
      <c r="E72" s="163"/>
      <c r="F72" s="164"/>
      <c r="R72" s="148" t="s">
        <v>7</v>
      </c>
      <c r="S72" s="149"/>
      <c r="T72" s="149"/>
      <c r="U72" s="149"/>
      <c r="V72" s="150"/>
    </row>
    <row r="73" spans="4:22" ht="18">
      <c r="D73" s="18"/>
      <c r="E73" s="19"/>
      <c r="F73" s="19"/>
      <c r="R73" s="151"/>
      <c r="S73" s="152"/>
      <c r="T73" s="152"/>
      <c r="U73" s="152"/>
      <c r="V73" s="153"/>
    </row>
    <row r="74" spans="18:22" ht="18">
      <c r="R74" s="154"/>
      <c r="S74" s="155"/>
      <c r="T74" s="155"/>
      <c r="U74" s="155"/>
      <c r="V74" s="156"/>
    </row>
    <row r="75" spans="15:22" ht="18">
      <c r="O75" s="145" t="s">
        <v>4</v>
      </c>
      <c r="P75" s="146"/>
      <c r="Q75" s="146"/>
      <c r="R75" s="146"/>
      <c r="S75" s="146"/>
      <c r="T75" s="146"/>
      <c r="U75" s="146"/>
      <c r="V75" s="146"/>
    </row>
    <row r="76" spans="15:22" ht="18">
      <c r="O76" s="146"/>
      <c r="P76" s="146"/>
      <c r="Q76" s="146"/>
      <c r="R76" s="146"/>
      <c r="S76" s="146"/>
      <c r="T76" s="146"/>
      <c r="U76" s="146"/>
      <c r="V76" s="146"/>
    </row>
    <row r="77" spans="15:22" ht="18">
      <c r="O77" s="146"/>
      <c r="P77" s="146"/>
      <c r="Q77" s="146"/>
      <c r="R77" s="146"/>
      <c r="S77" s="146"/>
      <c r="T77" s="146"/>
      <c r="U77" s="146"/>
      <c r="V77" s="146"/>
    </row>
    <row r="78" spans="15:22" ht="18">
      <c r="O78" s="146"/>
      <c r="P78" s="146"/>
      <c r="Q78" s="146"/>
      <c r="R78" s="146"/>
      <c r="S78" s="146"/>
      <c r="T78" s="146"/>
      <c r="U78" s="146"/>
      <c r="V78" s="146"/>
    </row>
    <row r="79" spans="15:22" ht="18">
      <c r="O79" s="146"/>
      <c r="P79" s="146"/>
      <c r="Q79" s="146"/>
      <c r="R79" s="146"/>
      <c r="S79" s="146"/>
      <c r="T79" s="146"/>
      <c r="U79" s="146"/>
      <c r="V79" s="146"/>
    </row>
    <row r="80" spans="15:22" ht="18">
      <c r="O80" s="146"/>
      <c r="P80" s="146"/>
      <c r="Q80" s="146"/>
      <c r="R80" s="146"/>
      <c r="S80" s="146"/>
      <c r="T80" s="146"/>
      <c r="U80" s="146"/>
      <c r="V80" s="146"/>
    </row>
    <row r="81" spans="15:22" ht="18">
      <c r="O81" s="147" t="s">
        <v>17</v>
      </c>
      <c r="P81" s="146"/>
      <c r="Q81" s="146"/>
      <c r="R81" s="146"/>
      <c r="S81" s="146"/>
      <c r="T81" s="146"/>
      <c r="U81" s="146"/>
      <c r="V81" s="146"/>
    </row>
    <row r="82" spans="15:22" ht="18">
      <c r="O82" s="146"/>
      <c r="P82" s="146"/>
      <c r="Q82" s="146"/>
      <c r="R82" s="146"/>
      <c r="S82" s="146"/>
      <c r="T82" s="146"/>
      <c r="U82" s="146"/>
      <c r="V82" s="146"/>
    </row>
    <row r="83" spans="15:22" ht="18">
      <c r="O83" s="146"/>
      <c r="P83" s="146"/>
      <c r="Q83" s="146"/>
      <c r="R83" s="146"/>
      <c r="S83" s="146"/>
      <c r="T83" s="146"/>
      <c r="U83" s="146"/>
      <c r="V83" s="146"/>
    </row>
    <row r="84" spans="15:22" ht="18">
      <c r="O84" s="146"/>
      <c r="P84" s="146"/>
      <c r="Q84" s="146"/>
      <c r="R84" s="146"/>
      <c r="S84" s="146"/>
      <c r="T84" s="146"/>
      <c r="U84" s="146"/>
      <c r="V84" s="146"/>
    </row>
    <row r="85" spans="15:22" ht="18">
      <c r="O85" s="146"/>
      <c r="P85" s="146"/>
      <c r="Q85" s="146"/>
      <c r="R85" s="146"/>
      <c r="S85" s="146"/>
      <c r="T85" s="146"/>
      <c r="U85" s="146"/>
      <c r="V85" s="146"/>
    </row>
    <row r="86" spans="15:22" ht="18">
      <c r="O86" s="146"/>
      <c r="P86" s="146"/>
      <c r="Q86" s="146"/>
      <c r="R86" s="146"/>
      <c r="S86" s="146"/>
      <c r="T86" s="146"/>
      <c r="U86" s="146"/>
      <c r="V86" s="146"/>
    </row>
    <row r="87" spans="15:22" ht="18">
      <c r="O87" s="146"/>
      <c r="P87" s="146"/>
      <c r="Q87" s="146"/>
      <c r="R87" s="146"/>
      <c r="S87" s="146"/>
      <c r="T87" s="146"/>
      <c r="U87" s="146"/>
      <c r="V87" s="146"/>
    </row>
  </sheetData>
  <sheetProtection/>
  <mergeCells count="18">
    <mergeCell ref="N3:Q3"/>
    <mergeCell ref="A2:V2"/>
    <mergeCell ref="R3:S3"/>
    <mergeCell ref="E3:E4"/>
    <mergeCell ref="H3:I3"/>
    <mergeCell ref="F3:F4"/>
    <mergeCell ref="T3:V3"/>
    <mergeCell ref="B3:B4"/>
    <mergeCell ref="O75:V80"/>
    <mergeCell ref="O81:V87"/>
    <mergeCell ref="R72:V74"/>
    <mergeCell ref="C3:C4"/>
    <mergeCell ref="G3:G4"/>
    <mergeCell ref="D3:D4"/>
    <mergeCell ref="D72:F72"/>
    <mergeCell ref="B70:D70"/>
    <mergeCell ref="L3:M3"/>
    <mergeCell ref="J3:K3"/>
  </mergeCells>
  <printOptions/>
  <pageMargins left="0.3" right="0.13" top="1" bottom="1" header="0.5" footer="0.5"/>
  <pageSetup orientation="portrait" paperSize="9" scale="35" r:id="rId2"/>
  <ignoredErrors>
    <ignoredError sqref="O71:V80 X24:Y40 N70:V70 N50:U50 N12:U49 N6:U11 Q51" 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B1">
      <selection activeCell="B3" sqref="B3:B4"/>
    </sheetView>
  </sheetViews>
  <sheetFormatPr defaultColWidth="4.421875" defaultRowHeight="12.75"/>
  <cols>
    <col min="1" max="1" width="4.140625" style="84" bestFit="1" customWidth="1"/>
    <col min="2" max="2" width="48.421875" style="15" customWidth="1"/>
    <col min="3" max="3" width="8.42187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2.14062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2.7109375" style="43" bestFit="1" customWidth="1"/>
    <col min="21" max="21" width="9.14062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7"/>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175" t="s">
        <v>18</v>
      </c>
      <c r="B2" s="176"/>
      <c r="C2" s="176"/>
      <c r="D2" s="176"/>
      <c r="E2" s="176"/>
      <c r="F2" s="176"/>
      <c r="G2" s="176"/>
      <c r="H2" s="176"/>
      <c r="I2" s="176"/>
      <c r="J2" s="176"/>
      <c r="K2" s="176"/>
      <c r="L2" s="176"/>
      <c r="M2" s="176"/>
      <c r="N2" s="176"/>
      <c r="O2" s="176"/>
      <c r="P2" s="176"/>
      <c r="Q2" s="176"/>
      <c r="R2" s="176"/>
      <c r="S2" s="176"/>
      <c r="T2" s="176"/>
      <c r="U2" s="176"/>
      <c r="V2" s="176"/>
      <c r="W2" s="45"/>
    </row>
    <row r="3" spans="1:23" s="59" customFormat="1" ht="20.25" customHeight="1">
      <c r="A3" s="78"/>
      <c r="B3" s="173" t="s">
        <v>19</v>
      </c>
      <c r="C3" s="157" t="s">
        <v>24</v>
      </c>
      <c r="D3" s="159" t="s">
        <v>9</v>
      </c>
      <c r="E3" s="159" t="s">
        <v>0</v>
      </c>
      <c r="F3" s="159" t="s">
        <v>1</v>
      </c>
      <c r="G3" s="159" t="s">
        <v>2</v>
      </c>
      <c r="H3" s="168" t="s">
        <v>10</v>
      </c>
      <c r="I3" s="168"/>
      <c r="J3" s="168" t="s">
        <v>11</v>
      </c>
      <c r="K3" s="168"/>
      <c r="L3" s="168" t="s">
        <v>12</v>
      </c>
      <c r="M3" s="168"/>
      <c r="N3" s="169" t="s">
        <v>3</v>
      </c>
      <c r="O3" s="169"/>
      <c r="P3" s="169"/>
      <c r="Q3" s="169"/>
      <c r="R3" s="168" t="s">
        <v>8</v>
      </c>
      <c r="S3" s="168"/>
      <c r="T3" s="169" t="s">
        <v>20</v>
      </c>
      <c r="U3" s="169"/>
      <c r="V3" s="172"/>
      <c r="W3" s="58"/>
    </row>
    <row r="4" spans="1:23" s="59" customFormat="1" ht="24.75" thickBot="1">
      <c r="A4" s="79"/>
      <c r="B4" s="174"/>
      <c r="C4" s="158"/>
      <c r="D4" s="161"/>
      <c r="E4" s="160"/>
      <c r="F4" s="160"/>
      <c r="G4" s="160"/>
      <c r="H4" s="61" t="s">
        <v>15</v>
      </c>
      <c r="I4" s="62" t="s">
        <v>14</v>
      </c>
      <c r="J4" s="61" t="s">
        <v>15</v>
      </c>
      <c r="K4" s="62" t="s">
        <v>14</v>
      </c>
      <c r="L4" s="61" t="s">
        <v>15</v>
      </c>
      <c r="M4" s="62" t="s">
        <v>14</v>
      </c>
      <c r="N4" s="61" t="s">
        <v>15</v>
      </c>
      <c r="O4" s="62" t="s">
        <v>14</v>
      </c>
      <c r="P4" s="62" t="s">
        <v>21</v>
      </c>
      <c r="Q4" s="63" t="s">
        <v>22</v>
      </c>
      <c r="R4" s="61" t="s">
        <v>15</v>
      </c>
      <c r="S4" s="64" t="s">
        <v>13</v>
      </c>
      <c r="T4" s="61" t="s">
        <v>15</v>
      </c>
      <c r="U4" s="62" t="s">
        <v>14</v>
      </c>
      <c r="V4" s="65" t="s">
        <v>22</v>
      </c>
      <c r="W4" s="58"/>
    </row>
    <row r="5" spans="1:23" s="4" customFormat="1" ht="15" customHeight="1">
      <c r="A5" s="80">
        <v>1</v>
      </c>
      <c r="B5" s="97" t="s">
        <v>74</v>
      </c>
      <c r="C5" s="98">
        <v>40480</v>
      </c>
      <c r="D5" s="99" t="s">
        <v>31</v>
      </c>
      <c r="E5" s="100">
        <v>100</v>
      </c>
      <c r="F5" s="100">
        <v>162</v>
      </c>
      <c r="G5" s="100">
        <v>1</v>
      </c>
      <c r="H5" s="101">
        <v>561436.5</v>
      </c>
      <c r="I5" s="102">
        <v>51257</v>
      </c>
      <c r="J5" s="101">
        <v>311825.5</v>
      </c>
      <c r="K5" s="102">
        <v>28804</v>
      </c>
      <c r="L5" s="101">
        <v>268656.5</v>
      </c>
      <c r="M5" s="102">
        <v>24764</v>
      </c>
      <c r="N5" s="103">
        <f>H5+J5+L5</f>
        <v>1141918.5</v>
      </c>
      <c r="O5" s="104">
        <f>I5+K5+M5</f>
        <v>104825</v>
      </c>
      <c r="P5" s="102">
        <f aca="true" t="shared" si="0" ref="P5:P24">IF(N5&lt;&gt;0,O5/F5,"")</f>
        <v>647.0679012345679</v>
      </c>
      <c r="Q5" s="105">
        <f>+N5/O5</f>
        <v>10.893570236107799</v>
      </c>
      <c r="R5" s="101"/>
      <c r="S5" s="106">
        <f aca="true" t="shared" si="1" ref="S5:S24">IF(R5&lt;&gt;0,-(R5-N5)/R5,"")</f>
      </c>
      <c r="T5" s="101">
        <v>1141918.5</v>
      </c>
      <c r="U5" s="102">
        <v>104825</v>
      </c>
      <c r="V5" s="107">
        <f aca="true" t="shared" si="2" ref="V5:V24">T5/U5</f>
        <v>10.893570236107799</v>
      </c>
      <c r="W5" s="86"/>
    </row>
    <row r="6" spans="1:23" s="4" customFormat="1" ht="15" customHeight="1">
      <c r="A6" s="80">
        <v>2</v>
      </c>
      <c r="B6" s="87" t="s">
        <v>75</v>
      </c>
      <c r="C6" s="88">
        <v>40473</v>
      </c>
      <c r="D6" s="89" t="s">
        <v>65</v>
      </c>
      <c r="E6" s="90">
        <v>100</v>
      </c>
      <c r="F6" s="90">
        <v>102</v>
      </c>
      <c r="G6" s="90">
        <v>2</v>
      </c>
      <c r="H6" s="91">
        <v>254565</v>
      </c>
      <c r="I6" s="92">
        <v>24767</v>
      </c>
      <c r="J6" s="91">
        <v>139055</v>
      </c>
      <c r="K6" s="92">
        <v>13654</v>
      </c>
      <c r="L6" s="91">
        <v>123818</v>
      </c>
      <c r="M6" s="92">
        <v>12063</v>
      </c>
      <c r="N6" s="93">
        <f>+L6+J6+H6</f>
        <v>517438</v>
      </c>
      <c r="O6" s="94">
        <f>+M6+K6+I6</f>
        <v>50484</v>
      </c>
      <c r="P6" s="92">
        <f t="shared" si="0"/>
        <v>494.94117647058823</v>
      </c>
      <c r="Q6" s="95">
        <f>+N6/O6</f>
        <v>10.249544410110135</v>
      </c>
      <c r="R6" s="91">
        <v>460192</v>
      </c>
      <c r="S6" s="96">
        <f t="shared" si="1"/>
        <v>0.12439590431819762</v>
      </c>
      <c r="T6" s="91">
        <v>1321982</v>
      </c>
      <c r="U6" s="92">
        <v>133770</v>
      </c>
      <c r="V6" s="108">
        <f t="shared" si="2"/>
        <v>9.882499813112059</v>
      </c>
      <c r="W6" s="86"/>
    </row>
    <row r="7" spans="1:23" s="5" customFormat="1" ht="15" customHeight="1">
      <c r="A7" s="85">
        <v>3</v>
      </c>
      <c r="B7" s="142" t="s">
        <v>66</v>
      </c>
      <c r="C7" s="119">
        <v>40466</v>
      </c>
      <c r="D7" s="120" t="s">
        <v>31</v>
      </c>
      <c r="E7" s="121">
        <v>139</v>
      </c>
      <c r="F7" s="121">
        <v>139</v>
      </c>
      <c r="G7" s="121">
        <v>3</v>
      </c>
      <c r="H7" s="122">
        <v>187512</v>
      </c>
      <c r="I7" s="123">
        <v>17340</v>
      </c>
      <c r="J7" s="122">
        <v>144579</v>
      </c>
      <c r="K7" s="123">
        <v>12798</v>
      </c>
      <c r="L7" s="122">
        <v>129090</v>
      </c>
      <c r="M7" s="123">
        <v>11971</v>
      </c>
      <c r="N7" s="124">
        <f>H7+J7+L7</f>
        <v>461181</v>
      </c>
      <c r="O7" s="125">
        <f>I7+K7+M7</f>
        <v>42109</v>
      </c>
      <c r="P7" s="123">
        <f t="shared" si="0"/>
        <v>302.9424460431655</v>
      </c>
      <c r="Q7" s="126">
        <f>+N7/O7</f>
        <v>10.952076753188155</v>
      </c>
      <c r="R7" s="122">
        <v>367940.5</v>
      </c>
      <c r="S7" s="127">
        <f t="shared" si="1"/>
        <v>0.25341189676048165</v>
      </c>
      <c r="T7" s="122">
        <v>1932503</v>
      </c>
      <c r="U7" s="123">
        <v>185400</v>
      </c>
      <c r="V7" s="128">
        <f t="shared" si="2"/>
        <v>10.423425026968717</v>
      </c>
      <c r="W7" s="86"/>
    </row>
    <row r="8" spans="1:23" s="5" customFormat="1" ht="15" customHeight="1">
      <c r="A8" s="81">
        <v>4</v>
      </c>
      <c r="B8" s="141" t="s">
        <v>64</v>
      </c>
      <c r="C8" s="109">
        <v>40466</v>
      </c>
      <c r="D8" s="110" t="s">
        <v>65</v>
      </c>
      <c r="E8" s="111">
        <v>119</v>
      </c>
      <c r="F8" s="111">
        <v>72</v>
      </c>
      <c r="G8" s="111">
        <v>3</v>
      </c>
      <c r="H8" s="112">
        <v>143996</v>
      </c>
      <c r="I8" s="113">
        <v>11487</v>
      </c>
      <c r="J8" s="112">
        <v>89785</v>
      </c>
      <c r="K8" s="113">
        <v>7166</v>
      </c>
      <c r="L8" s="112">
        <v>79225</v>
      </c>
      <c r="M8" s="113">
        <v>6345</v>
      </c>
      <c r="N8" s="114">
        <f>+L8+J8+H8</f>
        <v>313006</v>
      </c>
      <c r="O8" s="115">
        <f>+M8+K8+I8</f>
        <v>24998</v>
      </c>
      <c r="P8" s="113">
        <f t="shared" si="0"/>
        <v>347.19444444444446</v>
      </c>
      <c r="Q8" s="116">
        <f>+N8/O8</f>
        <v>12.521241699335947</v>
      </c>
      <c r="R8" s="112">
        <v>500383</v>
      </c>
      <c r="S8" s="117">
        <f t="shared" si="1"/>
        <v>-0.37446715815685183</v>
      </c>
      <c r="T8" s="112">
        <v>1772916</v>
      </c>
      <c r="U8" s="113">
        <v>147629</v>
      </c>
      <c r="V8" s="118">
        <f t="shared" si="2"/>
        <v>12.009266472034627</v>
      </c>
      <c r="W8" s="86"/>
    </row>
    <row r="9" spans="1:23" s="5" customFormat="1" ht="15" customHeight="1">
      <c r="A9" s="81">
        <v>5</v>
      </c>
      <c r="B9" s="87" t="s">
        <v>52</v>
      </c>
      <c r="C9" s="88">
        <v>40459</v>
      </c>
      <c r="D9" s="89" t="s">
        <v>41</v>
      </c>
      <c r="E9" s="90">
        <v>55</v>
      </c>
      <c r="F9" s="90">
        <v>55</v>
      </c>
      <c r="G9" s="90">
        <v>4</v>
      </c>
      <c r="H9" s="91">
        <v>122335</v>
      </c>
      <c r="I9" s="92">
        <v>9815</v>
      </c>
      <c r="J9" s="91">
        <v>92752</v>
      </c>
      <c r="K9" s="92">
        <v>7406</v>
      </c>
      <c r="L9" s="91">
        <v>76858</v>
      </c>
      <c r="M9" s="92">
        <v>6172</v>
      </c>
      <c r="N9" s="93">
        <f aca="true" t="shared" si="3" ref="N9:O11">+H9+J9+L9</f>
        <v>291945</v>
      </c>
      <c r="O9" s="94">
        <f t="shared" si="3"/>
        <v>23393</v>
      </c>
      <c r="P9" s="92">
        <f t="shared" si="0"/>
        <v>425.3272727272727</v>
      </c>
      <c r="Q9" s="95">
        <f>IF(N9&lt;&gt;0,N9/O9,"")</f>
        <v>12.480015389218996</v>
      </c>
      <c r="R9" s="91">
        <v>280256</v>
      </c>
      <c r="S9" s="96">
        <f t="shared" si="1"/>
        <v>0.04170829527289335</v>
      </c>
      <c r="T9" s="91">
        <v>2388147</v>
      </c>
      <c r="U9" s="92">
        <v>201421</v>
      </c>
      <c r="V9" s="108">
        <f t="shared" si="2"/>
        <v>11.85649460582561</v>
      </c>
      <c r="W9" s="86"/>
    </row>
    <row r="10" spans="1:23" s="5" customFormat="1" ht="15" customHeight="1">
      <c r="A10" s="81">
        <v>6</v>
      </c>
      <c r="B10" s="87" t="s">
        <v>76</v>
      </c>
      <c r="C10" s="88">
        <v>40473</v>
      </c>
      <c r="D10" s="89" t="s">
        <v>41</v>
      </c>
      <c r="E10" s="90">
        <v>74</v>
      </c>
      <c r="F10" s="90">
        <v>74</v>
      </c>
      <c r="G10" s="90">
        <v>2</v>
      </c>
      <c r="H10" s="91">
        <v>121026</v>
      </c>
      <c r="I10" s="92">
        <v>9730</v>
      </c>
      <c r="J10" s="91">
        <v>88751</v>
      </c>
      <c r="K10" s="92">
        <v>7036</v>
      </c>
      <c r="L10" s="91">
        <v>71396</v>
      </c>
      <c r="M10" s="92">
        <v>5648</v>
      </c>
      <c r="N10" s="93">
        <f t="shared" si="3"/>
        <v>281173</v>
      </c>
      <c r="O10" s="94">
        <f t="shared" si="3"/>
        <v>22414</v>
      </c>
      <c r="P10" s="92">
        <f t="shared" si="0"/>
        <v>302.8918918918919</v>
      </c>
      <c r="Q10" s="95">
        <f>IF(N10&lt;&gt;0,N10/O10,"")</f>
        <v>12.544525742839296</v>
      </c>
      <c r="R10" s="91">
        <v>287199</v>
      </c>
      <c r="S10" s="96">
        <f t="shared" si="1"/>
        <v>-0.02098196720740671</v>
      </c>
      <c r="T10" s="91">
        <v>771293</v>
      </c>
      <c r="U10" s="92">
        <v>64878</v>
      </c>
      <c r="V10" s="108">
        <f t="shared" si="2"/>
        <v>11.888359690496008</v>
      </c>
      <c r="W10" s="86"/>
    </row>
    <row r="11" spans="1:23" s="5" customFormat="1" ht="15" customHeight="1">
      <c r="A11" s="81">
        <v>7</v>
      </c>
      <c r="B11" s="87" t="s">
        <v>67</v>
      </c>
      <c r="C11" s="88">
        <v>40459</v>
      </c>
      <c r="D11" s="89" t="s">
        <v>41</v>
      </c>
      <c r="E11" s="90">
        <v>135</v>
      </c>
      <c r="F11" s="90">
        <v>135</v>
      </c>
      <c r="G11" s="90">
        <v>3</v>
      </c>
      <c r="H11" s="91">
        <v>59527</v>
      </c>
      <c r="I11" s="92">
        <v>6395</v>
      </c>
      <c r="J11" s="91">
        <v>48615</v>
      </c>
      <c r="K11" s="92">
        <v>5141</v>
      </c>
      <c r="L11" s="91">
        <v>47342</v>
      </c>
      <c r="M11" s="92">
        <v>5101</v>
      </c>
      <c r="N11" s="93">
        <f t="shared" si="3"/>
        <v>155484</v>
      </c>
      <c r="O11" s="94">
        <f t="shared" si="3"/>
        <v>16637</v>
      </c>
      <c r="P11" s="92">
        <f t="shared" si="0"/>
        <v>123.23703703703704</v>
      </c>
      <c r="Q11" s="95">
        <f>IF(N11&lt;&gt;0,N11/O11,"")</f>
        <v>9.345675302037627</v>
      </c>
      <c r="R11" s="91">
        <v>186145</v>
      </c>
      <c r="S11" s="96">
        <f t="shared" si="1"/>
        <v>-0.1647156786376212</v>
      </c>
      <c r="T11" s="91">
        <v>852789</v>
      </c>
      <c r="U11" s="92">
        <v>91535</v>
      </c>
      <c r="V11" s="108">
        <f t="shared" si="2"/>
        <v>9.316534658873655</v>
      </c>
      <c r="W11" s="86"/>
    </row>
    <row r="12" spans="1:23" s="5" customFormat="1" ht="15" customHeight="1">
      <c r="A12" s="81">
        <v>8</v>
      </c>
      <c r="B12" s="87" t="s">
        <v>77</v>
      </c>
      <c r="C12" s="88">
        <v>40459</v>
      </c>
      <c r="D12" s="89" t="s">
        <v>31</v>
      </c>
      <c r="E12" s="90">
        <v>142</v>
      </c>
      <c r="F12" s="90">
        <v>142</v>
      </c>
      <c r="G12" s="90">
        <v>4</v>
      </c>
      <c r="H12" s="91">
        <v>56315.5</v>
      </c>
      <c r="I12" s="92">
        <v>7147</v>
      </c>
      <c r="J12" s="91">
        <v>47206</v>
      </c>
      <c r="K12" s="92">
        <v>6042</v>
      </c>
      <c r="L12" s="91">
        <v>50354</v>
      </c>
      <c r="M12" s="92">
        <v>6386</v>
      </c>
      <c r="N12" s="93">
        <f>H12+J12+L12</f>
        <v>153875.5</v>
      </c>
      <c r="O12" s="94">
        <f>I12+K12+M12</f>
        <v>19575</v>
      </c>
      <c r="P12" s="92">
        <f t="shared" si="0"/>
        <v>137.85211267605635</v>
      </c>
      <c r="Q12" s="95">
        <f aca="true" t="shared" si="4" ref="Q12:Q19">+N12/O12</f>
        <v>7.8608173690932315</v>
      </c>
      <c r="R12" s="91">
        <v>162490</v>
      </c>
      <c r="S12" s="96">
        <f t="shared" si="1"/>
        <v>-0.053015570188934706</v>
      </c>
      <c r="T12" s="91">
        <v>1453763.5</v>
      </c>
      <c r="U12" s="92">
        <v>164919</v>
      </c>
      <c r="V12" s="108">
        <f t="shared" si="2"/>
        <v>8.815015249910562</v>
      </c>
      <c r="W12" s="86"/>
    </row>
    <row r="13" spans="1:23" s="5" customFormat="1" ht="15" customHeight="1">
      <c r="A13" s="81">
        <v>9</v>
      </c>
      <c r="B13" s="87" t="s">
        <v>78</v>
      </c>
      <c r="C13" s="88">
        <v>40480</v>
      </c>
      <c r="D13" s="89" t="s">
        <v>6</v>
      </c>
      <c r="E13" s="90">
        <v>21</v>
      </c>
      <c r="F13" s="90">
        <v>21</v>
      </c>
      <c r="G13" s="90">
        <v>1</v>
      </c>
      <c r="H13" s="91">
        <v>56460</v>
      </c>
      <c r="I13" s="92">
        <v>4210</v>
      </c>
      <c r="J13" s="91">
        <v>40398</v>
      </c>
      <c r="K13" s="92">
        <v>2926</v>
      </c>
      <c r="L13" s="91">
        <v>42598</v>
      </c>
      <c r="M13" s="92">
        <v>3091</v>
      </c>
      <c r="N13" s="93">
        <f>+H13+J13+L13</f>
        <v>139456</v>
      </c>
      <c r="O13" s="94">
        <f>+I13+K13+M13</f>
        <v>10227</v>
      </c>
      <c r="P13" s="92">
        <f t="shared" si="0"/>
        <v>487</v>
      </c>
      <c r="Q13" s="95">
        <f t="shared" si="4"/>
        <v>13.63606140608194</v>
      </c>
      <c r="R13" s="91"/>
      <c r="S13" s="96">
        <f t="shared" si="1"/>
      </c>
      <c r="T13" s="91">
        <v>139456</v>
      </c>
      <c r="U13" s="92">
        <v>10227</v>
      </c>
      <c r="V13" s="108">
        <f t="shared" si="2"/>
        <v>13.63606140608194</v>
      </c>
      <c r="W13" s="86"/>
    </row>
    <row r="14" spans="1:23" s="5" customFormat="1" ht="15" customHeight="1">
      <c r="A14" s="81">
        <v>10</v>
      </c>
      <c r="B14" s="87" t="s">
        <v>79</v>
      </c>
      <c r="C14" s="88">
        <v>40480</v>
      </c>
      <c r="D14" s="89" t="s">
        <v>28</v>
      </c>
      <c r="E14" s="90">
        <v>135</v>
      </c>
      <c r="F14" s="90">
        <v>135</v>
      </c>
      <c r="G14" s="90">
        <v>1</v>
      </c>
      <c r="H14" s="91">
        <v>40016</v>
      </c>
      <c r="I14" s="92">
        <v>4582</v>
      </c>
      <c r="J14" s="91">
        <v>29225</v>
      </c>
      <c r="K14" s="92">
        <v>3414</v>
      </c>
      <c r="L14" s="91">
        <v>32274.5</v>
      </c>
      <c r="M14" s="92">
        <v>3638</v>
      </c>
      <c r="N14" s="93">
        <f>SUM(H14+J14+L14)</f>
        <v>101515.5</v>
      </c>
      <c r="O14" s="94">
        <f>SUM(I14+K14+M14)</f>
        <v>11634</v>
      </c>
      <c r="P14" s="92">
        <f t="shared" si="0"/>
        <v>86.17777777777778</v>
      </c>
      <c r="Q14" s="95">
        <f t="shared" si="4"/>
        <v>8.72576070139247</v>
      </c>
      <c r="R14" s="91"/>
      <c r="S14" s="96">
        <f t="shared" si="1"/>
      </c>
      <c r="T14" s="91">
        <v>101515.5</v>
      </c>
      <c r="U14" s="92">
        <v>11634</v>
      </c>
      <c r="V14" s="108">
        <f t="shared" si="2"/>
        <v>8.72576070139247</v>
      </c>
      <c r="W14" s="86"/>
    </row>
    <row r="15" spans="1:23" s="5" customFormat="1" ht="15" customHeight="1">
      <c r="A15" s="81">
        <v>11</v>
      </c>
      <c r="B15" s="87" t="s">
        <v>80</v>
      </c>
      <c r="C15" s="88">
        <v>40473</v>
      </c>
      <c r="D15" s="89" t="s">
        <v>31</v>
      </c>
      <c r="E15" s="90">
        <v>28</v>
      </c>
      <c r="F15" s="90">
        <v>28</v>
      </c>
      <c r="G15" s="90">
        <v>2</v>
      </c>
      <c r="H15" s="91">
        <v>39755.5</v>
      </c>
      <c r="I15" s="92">
        <v>3205</v>
      </c>
      <c r="J15" s="91">
        <v>27453</v>
      </c>
      <c r="K15" s="92">
        <v>2173</v>
      </c>
      <c r="L15" s="91">
        <v>28116.5</v>
      </c>
      <c r="M15" s="92">
        <v>2265</v>
      </c>
      <c r="N15" s="93">
        <f aca="true" t="shared" si="5" ref="N15:O17">H15+J15+L15</f>
        <v>95325</v>
      </c>
      <c r="O15" s="94">
        <f t="shared" si="5"/>
        <v>7643</v>
      </c>
      <c r="P15" s="92">
        <f t="shared" si="0"/>
        <v>272.9642857142857</v>
      </c>
      <c r="Q15" s="95">
        <f t="shared" si="4"/>
        <v>12.472196781368572</v>
      </c>
      <c r="R15" s="91">
        <v>91849</v>
      </c>
      <c r="S15" s="96">
        <f t="shared" si="1"/>
        <v>0.037844723404718617</v>
      </c>
      <c r="T15" s="91">
        <v>247894.5</v>
      </c>
      <c r="U15" s="92">
        <v>20635</v>
      </c>
      <c r="V15" s="108">
        <f t="shared" si="2"/>
        <v>12.013302641143689</v>
      </c>
      <c r="W15" s="86"/>
    </row>
    <row r="16" spans="1:23" s="5" customFormat="1" ht="15" customHeight="1">
      <c r="A16" s="81">
        <v>12</v>
      </c>
      <c r="B16" s="87" t="s">
        <v>81</v>
      </c>
      <c r="C16" s="88">
        <v>40473</v>
      </c>
      <c r="D16" s="89" t="s">
        <v>31</v>
      </c>
      <c r="E16" s="90">
        <v>30</v>
      </c>
      <c r="F16" s="90">
        <v>30</v>
      </c>
      <c r="G16" s="90">
        <v>2</v>
      </c>
      <c r="H16" s="91">
        <v>33792</v>
      </c>
      <c r="I16" s="92">
        <v>2613</v>
      </c>
      <c r="J16" s="91">
        <v>25540.5</v>
      </c>
      <c r="K16" s="92">
        <v>1923</v>
      </c>
      <c r="L16" s="91">
        <v>19922.5</v>
      </c>
      <c r="M16" s="92">
        <v>1520</v>
      </c>
      <c r="N16" s="93">
        <f t="shared" si="5"/>
        <v>79255</v>
      </c>
      <c r="O16" s="94">
        <f t="shared" si="5"/>
        <v>6056</v>
      </c>
      <c r="P16" s="92">
        <f t="shared" si="0"/>
        <v>201.86666666666667</v>
      </c>
      <c r="Q16" s="95">
        <f t="shared" si="4"/>
        <v>13.087021136063408</v>
      </c>
      <c r="R16" s="91">
        <v>83327.5</v>
      </c>
      <c r="S16" s="96">
        <f t="shared" si="1"/>
        <v>-0.04887342113947976</v>
      </c>
      <c r="T16" s="91">
        <v>219524</v>
      </c>
      <c r="U16" s="92">
        <v>17574</v>
      </c>
      <c r="V16" s="108">
        <f t="shared" si="2"/>
        <v>12.491407761465801</v>
      </c>
      <c r="W16" s="86"/>
    </row>
    <row r="17" spans="1:23" s="5" customFormat="1" ht="15" customHeight="1">
      <c r="A17" s="81">
        <v>13</v>
      </c>
      <c r="B17" s="87" t="s">
        <v>47</v>
      </c>
      <c r="C17" s="88">
        <v>40445</v>
      </c>
      <c r="D17" s="89" t="s">
        <v>31</v>
      </c>
      <c r="E17" s="90">
        <v>99</v>
      </c>
      <c r="F17" s="90">
        <v>72</v>
      </c>
      <c r="G17" s="90">
        <v>6</v>
      </c>
      <c r="H17" s="91">
        <v>22981.5</v>
      </c>
      <c r="I17" s="92">
        <v>3216</v>
      </c>
      <c r="J17" s="91">
        <v>16882</v>
      </c>
      <c r="K17" s="92">
        <v>2399</v>
      </c>
      <c r="L17" s="91">
        <v>20019.5</v>
      </c>
      <c r="M17" s="92">
        <v>2708</v>
      </c>
      <c r="N17" s="93">
        <f t="shared" si="5"/>
        <v>59883</v>
      </c>
      <c r="O17" s="94">
        <f t="shared" si="5"/>
        <v>8323</v>
      </c>
      <c r="P17" s="92">
        <f t="shared" si="0"/>
        <v>115.59722222222223</v>
      </c>
      <c r="Q17" s="95">
        <f t="shared" si="4"/>
        <v>7.19488165325003</v>
      </c>
      <c r="R17" s="91">
        <v>50614.5</v>
      </c>
      <c r="S17" s="96">
        <f t="shared" si="1"/>
        <v>0.18311946181430222</v>
      </c>
      <c r="T17" s="91">
        <v>1012794.5</v>
      </c>
      <c r="U17" s="92">
        <v>130719</v>
      </c>
      <c r="V17" s="108">
        <f t="shared" si="2"/>
        <v>7.747875213243676</v>
      </c>
      <c r="W17" s="86"/>
    </row>
    <row r="18" spans="1:23" s="5" customFormat="1" ht="15" customHeight="1">
      <c r="A18" s="81">
        <v>14</v>
      </c>
      <c r="B18" s="87" t="s">
        <v>82</v>
      </c>
      <c r="C18" s="88">
        <v>40480</v>
      </c>
      <c r="D18" s="89" t="s">
        <v>5</v>
      </c>
      <c r="E18" s="90">
        <v>71</v>
      </c>
      <c r="F18" s="90">
        <v>73</v>
      </c>
      <c r="G18" s="90">
        <v>1</v>
      </c>
      <c r="H18" s="91">
        <v>19994</v>
      </c>
      <c r="I18" s="92">
        <v>2238</v>
      </c>
      <c r="J18" s="91">
        <v>16268.5</v>
      </c>
      <c r="K18" s="92">
        <v>1796</v>
      </c>
      <c r="L18" s="91">
        <v>15436</v>
      </c>
      <c r="M18" s="92">
        <v>1650</v>
      </c>
      <c r="N18" s="93">
        <v>51698.5</v>
      </c>
      <c r="O18" s="94">
        <v>5684</v>
      </c>
      <c r="P18" s="92">
        <f t="shared" si="0"/>
        <v>77.86301369863014</v>
      </c>
      <c r="Q18" s="95">
        <f t="shared" si="4"/>
        <v>9.095443349753694</v>
      </c>
      <c r="R18" s="91"/>
      <c r="S18" s="96">
        <f t="shared" si="1"/>
      </c>
      <c r="T18" s="91">
        <v>51698.5</v>
      </c>
      <c r="U18" s="92">
        <v>5684</v>
      </c>
      <c r="V18" s="108">
        <f t="shared" si="2"/>
        <v>9.095443349753694</v>
      </c>
      <c r="W18" s="86"/>
    </row>
    <row r="19" spans="1:23" s="5" customFormat="1" ht="15" customHeight="1">
      <c r="A19" s="81">
        <v>15</v>
      </c>
      <c r="B19" s="87" t="s">
        <v>83</v>
      </c>
      <c r="C19" s="88">
        <v>40480</v>
      </c>
      <c r="D19" s="89" t="s">
        <v>84</v>
      </c>
      <c r="E19" s="90">
        <v>15</v>
      </c>
      <c r="F19" s="90">
        <v>15</v>
      </c>
      <c r="G19" s="90">
        <v>1</v>
      </c>
      <c r="H19" s="91">
        <v>11792</v>
      </c>
      <c r="I19" s="92">
        <v>1266</v>
      </c>
      <c r="J19" s="91">
        <v>12262</v>
      </c>
      <c r="K19" s="92">
        <v>1066</v>
      </c>
      <c r="L19" s="91">
        <v>11099</v>
      </c>
      <c r="M19" s="92">
        <v>938</v>
      </c>
      <c r="N19" s="93">
        <v>35153</v>
      </c>
      <c r="O19" s="94">
        <v>3270</v>
      </c>
      <c r="P19" s="92">
        <f t="shared" si="0"/>
        <v>218</v>
      </c>
      <c r="Q19" s="95">
        <f t="shared" si="4"/>
        <v>10.750152905198776</v>
      </c>
      <c r="R19" s="91"/>
      <c r="S19" s="96">
        <f t="shared" si="1"/>
      </c>
      <c r="T19" s="91">
        <v>35153</v>
      </c>
      <c r="U19" s="92">
        <v>3270</v>
      </c>
      <c r="V19" s="108">
        <f t="shared" si="2"/>
        <v>10.750152905198776</v>
      </c>
      <c r="W19" s="86"/>
    </row>
    <row r="20" spans="1:23" s="5" customFormat="1" ht="15" customHeight="1">
      <c r="A20" s="81">
        <v>16</v>
      </c>
      <c r="B20" s="87" t="s">
        <v>26</v>
      </c>
      <c r="C20" s="88">
        <v>40389</v>
      </c>
      <c r="D20" s="89" t="s">
        <v>41</v>
      </c>
      <c r="E20" s="90">
        <v>139</v>
      </c>
      <c r="F20" s="90">
        <v>24</v>
      </c>
      <c r="G20" s="90">
        <v>14</v>
      </c>
      <c r="H20" s="91">
        <v>13184</v>
      </c>
      <c r="I20" s="92">
        <v>1374</v>
      </c>
      <c r="J20" s="91">
        <v>11193</v>
      </c>
      <c r="K20" s="92">
        <v>1132</v>
      </c>
      <c r="L20" s="91">
        <v>9564</v>
      </c>
      <c r="M20" s="92">
        <v>1003</v>
      </c>
      <c r="N20" s="93">
        <f>+H20+J20+L20</f>
        <v>33941</v>
      </c>
      <c r="O20" s="94">
        <f>+I20+K20+M20</f>
        <v>3509</v>
      </c>
      <c r="P20" s="92">
        <f t="shared" si="0"/>
        <v>146.20833333333334</v>
      </c>
      <c r="Q20" s="95">
        <f>IF(N20&lt;&gt;0,N20/O20,"")</f>
        <v>9.67255628384155</v>
      </c>
      <c r="R20" s="91">
        <v>39488</v>
      </c>
      <c r="S20" s="96">
        <f t="shared" si="1"/>
        <v>-0.14047305510534847</v>
      </c>
      <c r="T20" s="91">
        <v>11002372</v>
      </c>
      <c r="U20" s="92">
        <v>1096542</v>
      </c>
      <c r="V20" s="108">
        <f t="shared" si="2"/>
        <v>10.03369866361708</v>
      </c>
      <c r="W20" s="86"/>
    </row>
    <row r="21" spans="1:23" s="5" customFormat="1" ht="15" customHeight="1">
      <c r="A21" s="81">
        <v>17</v>
      </c>
      <c r="B21" s="87" t="s">
        <v>54</v>
      </c>
      <c r="C21" s="88">
        <v>40165</v>
      </c>
      <c r="D21" s="89" t="s">
        <v>31</v>
      </c>
      <c r="E21" s="90">
        <v>150</v>
      </c>
      <c r="F21" s="90">
        <v>25</v>
      </c>
      <c r="G21" s="90">
        <v>40</v>
      </c>
      <c r="H21" s="91">
        <v>12530</v>
      </c>
      <c r="I21" s="92">
        <v>938</v>
      </c>
      <c r="J21" s="91">
        <v>12205</v>
      </c>
      <c r="K21" s="92">
        <v>915</v>
      </c>
      <c r="L21" s="91">
        <v>6508</v>
      </c>
      <c r="M21" s="92">
        <v>514</v>
      </c>
      <c r="N21" s="93">
        <f>H21+J21+L21</f>
        <v>31243</v>
      </c>
      <c r="O21" s="94">
        <f>I21+K21+M21</f>
        <v>2367</v>
      </c>
      <c r="P21" s="92">
        <f t="shared" si="0"/>
        <v>94.68</v>
      </c>
      <c r="Q21" s="95">
        <f>+N21/O21</f>
        <v>13.199408534009294</v>
      </c>
      <c r="R21" s="91">
        <v>46411</v>
      </c>
      <c r="S21" s="96">
        <f t="shared" si="1"/>
        <v>-0.3268190730645752</v>
      </c>
      <c r="T21" s="91">
        <v>26595985.5</v>
      </c>
      <c r="U21" s="92">
        <v>2478203</v>
      </c>
      <c r="V21" s="108">
        <f t="shared" si="2"/>
        <v>10.731964048142949</v>
      </c>
      <c r="W21" s="86"/>
    </row>
    <row r="22" spans="1:23" s="5" customFormat="1" ht="15" customHeight="1">
      <c r="A22" s="81">
        <v>18</v>
      </c>
      <c r="B22" s="87" t="s">
        <v>68</v>
      </c>
      <c r="C22" s="88">
        <v>40466</v>
      </c>
      <c r="D22" s="89" t="s">
        <v>28</v>
      </c>
      <c r="E22" s="90">
        <v>22</v>
      </c>
      <c r="F22" s="90">
        <v>21</v>
      </c>
      <c r="G22" s="90">
        <v>3</v>
      </c>
      <c r="H22" s="91">
        <v>8729</v>
      </c>
      <c r="I22" s="92">
        <v>830</v>
      </c>
      <c r="J22" s="91">
        <v>8249</v>
      </c>
      <c r="K22" s="92">
        <v>834</v>
      </c>
      <c r="L22" s="91">
        <v>6341</v>
      </c>
      <c r="M22" s="92">
        <v>622</v>
      </c>
      <c r="N22" s="93">
        <f>SUM(H22+J22+L22)</f>
        <v>23319</v>
      </c>
      <c r="O22" s="94">
        <f>SUM(I22+K22+M22)</f>
        <v>2286</v>
      </c>
      <c r="P22" s="92">
        <f t="shared" si="0"/>
        <v>108.85714285714286</v>
      </c>
      <c r="Q22" s="95">
        <f>+N22/O22</f>
        <v>10.200787401574804</v>
      </c>
      <c r="R22" s="91">
        <v>28612.5</v>
      </c>
      <c r="S22" s="96">
        <f t="shared" si="1"/>
        <v>-0.18500655307994757</v>
      </c>
      <c r="T22" s="91">
        <v>151348</v>
      </c>
      <c r="U22" s="92">
        <v>14478</v>
      </c>
      <c r="V22" s="108">
        <f t="shared" si="2"/>
        <v>10.453653819588341</v>
      </c>
      <c r="W22" s="86">
        <v>1</v>
      </c>
    </row>
    <row r="23" spans="1:23" s="5" customFormat="1" ht="15" customHeight="1">
      <c r="A23" s="81">
        <v>19</v>
      </c>
      <c r="B23" s="87" t="s">
        <v>85</v>
      </c>
      <c r="C23" s="88">
        <v>40431</v>
      </c>
      <c r="D23" s="89" t="s">
        <v>6</v>
      </c>
      <c r="E23" s="90">
        <v>124</v>
      </c>
      <c r="F23" s="90">
        <v>44</v>
      </c>
      <c r="G23" s="90">
        <v>8</v>
      </c>
      <c r="H23" s="91">
        <v>8367</v>
      </c>
      <c r="I23" s="92">
        <v>1193</v>
      </c>
      <c r="J23" s="91">
        <v>7164</v>
      </c>
      <c r="K23" s="92">
        <v>997</v>
      </c>
      <c r="L23" s="91">
        <v>7505</v>
      </c>
      <c r="M23" s="92">
        <v>1063</v>
      </c>
      <c r="N23" s="93">
        <f>+H23+J23+L23</f>
        <v>23036</v>
      </c>
      <c r="O23" s="94">
        <f>+I23+K23+M23</f>
        <v>3253</v>
      </c>
      <c r="P23" s="92">
        <f t="shared" si="0"/>
        <v>73.93181818181819</v>
      </c>
      <c r="Q23" s="95">
        <f>+N23/O23</f>
        <v>7.081463264678758</v>
      </c>
      <c r="R23" s="91">
        <v>22265</v>
      </c>
      <c r="S23" s="96">
        <f t="shared" si="1"/>
        <v>0.03462834044464406</v>
      </c>
      <c r="T23" s="91">
        <v>3673686</v>
      </c>
      <c r="U23" s="92">
        <v>329101</v>
      </c>
      <c r="V23" s="108">
        <f t="shared" si="2"/>
        <v>11.1627919696385</v>
      </c>
      <c r="W23" s="86"/>
    </row>
    <row r="24" spans="1:23" s="5" customFormat="1" ht="15" customHeight="1">
      <c r="A24" s="81">
        <v>20</v>
      </c>
      <c r="B24" s="87" t="s">
        <v>53</v>
      </c>
      <c r="C24" s="88">
        <v>40459</v>
      </c>
      <c r="D24" s="89" t="s">
        <v>65</v>
      </c>
      <c r="E24" s="90">
        <v>93</v>
      </c>
      <c r="F24" s="90">
        <v>32</v>
      </c>
      <c r="G24" s="90">
        <v>4</v>
      </c>
      <c r="H24" s="91">
        <v>8481</v>
      </c>
      <c r="I24" s="92">
        <v>966</v>
      </c>
      <c r="J24" s="91">
        <v>6886</v>
      </c>
      <c r="K24" s="92">
        <v>756</v>
      </c>
      <c r="L24" s="91">
        <v>5866</v>
      </c>
      <c r="M24" s="92">
        <v>653</v>
      </c>
      <c r="N24" s="93">
        <f>+L24+J24+H24</f>
        <v>21233</v>
      </c>
      <c r="O24" s="94">
        <f>+M24+K24+I24</f>
        <v>2375</v>
      </c>
      <c r="P24" s="92">
        <f t="shared" si="0"/>
        <v>74.21875</v>
      </c>
      <c r="Q24" s="95">
        <f>+N24/O24</f>
        <v>8.94021052631579</v>
      </c>
      <c r="R24" s="91">
        <v>96079</v>
      </c>
      <c r="S24" s="96">
        <f t="shared" si="1"/>
        <v>-0.7790047773186648</v>
      </c>
      <c r="T24" s="91">
        <v>1058106</v>
      </c>
      <c r="U24" s="92">
        <v>96782</v>
      </c>
      <c r="V24" s="108">
        <f t="shared" si="2"/>
        <v>10.932880081006799</v>
      </c>
      <c r="W24" s="86"/>
    </row>
    <row r="25" spans="1:27" s="7" customFormat="1" ht="15">
      <c r="A25" s="82"/>
      <c r="B25" s="165"/>
      <c r="C25" s="166"/>
      <c r="D25" s="167"/>
      <c r="E25" s="1"/>
      <c r="F25" s="1"/>
      <c r="G25" s="2"/>
      <c r="H25" s="21"/>
      <c r="I25" s="24"/>
      <c r="J25" s="21"/>
      <c r="K25" s="24"/>
      <c r="L25" s="21"/>
      <c r="M25" s="24"/>
      <c r="N25" s="22"/>
      <c r="O25" s="56"/>
      <c r="P25" s="46"/>
      <c r="Q25" s="47"/>
      <c r="R25" s="48"/>
      <c r="S25" s="49"/>
      <c r="T25" s="48"/>
      <c r="U25" s="46"/>
      <c r="V25" s="47"/>
      <c r="W25" s="50"/>
      <c r="AA25" s="7" t="s">
        <v>23</v>
      </c>
    </row>
    <row r="26" spans="1:23" s="10" customFormat="1" ht="18">
      <c r="A26" s="83"/>
      <c r="B26" s="8"/>
      <c r="C26" s="9"/>
      <c r="E26" s="11"/>
      <c r="F26" s="12"/>
      <c r="G26" s="13"/>
      <c r="H26" s="14"/>
      <c r="I26" s="25"/>
      <c r="J26" s="14"/>
      <c r="K26" s="25"/>
      <c r="L26" s="14"/>
      <c r="M26" s="25"/>
      <c r="N26" s="14"/>
      <c r="O26" s="25"/>
      <c r="P26" s="51"/>
      <c r="Q26" s="52"/>
      <c r="R26" s="53"/>
      <c r="S26" s="54"/>
      <c r="T26" s="53"/>
      <c r="U26" s="51"/>
      <c r="V26" s="52"/>
      <c r="W26" s="55"/>
    </row>
    <row r="27" spans="4:22" ht="18" customHeight="1">
      <c r="D27" s="162"/>
      <c r="E27" s="163"/>
      <c r="F27" s="164"/>
      <c r="R27" s="148" t="s">
        <v>7</v>
      </c>
      <c r="S27" s="149"/>
      <c r="T27" s="149"/>
      <c r="U27" s="149"/>
      <c r="V27" s="150"/>
    </row>
    <row r="28" spans="4:22" ht="18">
      <c r="D28" s="18"/>
      <c r="E28" s="19"/>
      <c r="F28" s="19"/>
      <c r="R28" s="151"/>
      <c r="S28" s="152"/>
      <c r="T28" s="152"/>
      <c r="U28" s="152"/>
      <c r="V28" s="153"/>
    </row>
    <row r="29" spans="18:22" ht="18">
      <c r="R29" s="154"/>
      <c r="S29" s="155"/>
      <c r="T29" s="155"/>
      <c r="U29" s="155"/>
      <c r="V29" s="156"/>
    </row>
    <row r="30" spans="15:22" ht="18">
      <c r="O30" s="145" t="s">
        <v>4</v>
      </c>
      <c r="P30" s="146"/>
      <c r="Q30" s="146"/>
      <c r="R30" s="146"/>
      <c r="S30" s="146"/>
      <c r="T30" s="146"/>
      <c r="U30" s="146"/>
      <c r="V30" s="146"/>
    </row>
    <row r="31" spans="15:22" ht="18">
      <c r="O31" s="146"/>
      <c r="P31" s="146"/>
      <c r="Q31" s="146"/>
      <c r="R31" s="146"/>
      <c r="S31" s="146"/>
      <c r="T31" s="146"/>
      <c r="U31" s="146"/>
      <c r="V31" s="146"/>
    </row>
    <row r="32" spans="15:22" ht="18">
      <c r="O32" s="146"/>
      <c r="P32" s="146"/>
      <c r="Q32" s="146"/>
      <c r="R32" s="146"/>
      <c r="S32" s="146"/>
      <c r="T32" s="146"/>
      <c r="U32" s="146"/>
      <c r="V32" s="146"/>
    </row>
    <row r="33" spans="15:22" ht="18">
      <c r="O33" s="146"/>
      <c r="P33" s="146"/>
      <c r="Q33" s="146"/>
      <c r="R33" s="146"/>
      <c r="S33" s="146"/>
      <c r="T33" s="146"/>
      <c r="U33" s="146"/>
      <c r="V33" s="146"/>
    </row>
    <row r="34" spans="15:22" ht="18">
      <c r="O34" s="146"/>
      <c r="P34" s="146"/>
      <c r="Q34" s="146"/>
      <c r="R34" s="146"/>
      <c r="S34" s="146"/>
      <c r="T34" s="146"/>
      <c r="U34" s="146"/>
      <c r="V34" s="146"/>
    </row>
    <row r="35" spans="15:22" ht="18">
      <c r="O35" s="146"/>
      <c r="P35" s="146"/>
      <c r="Q35" s="146"/>
      <c r="R35" s="146"/>
      <c r="S35" s="146"/>
      <c r="T35" s="146"/>
      <c r="U35" s="146"/>
      <c r="V35" s="146"/>
    </row>
    <row r="36" spans="15:22" ht="18">
      <c r="O36" s="147" t="s">
        <v>17</v>
      </c>
      <c r="P36" s="146"/>
      <c r="Q36" s="146"/>
      <c r="R36" s="146"/>
      <c r="S36" s="146"/>
      <c r="T36" s="146"/>
      <c r="U36" s="146"/>
      <c r="V36" s="146"/>
    </row>
    <row r="37" spans="15:22" ht="18">
      <c r="O37" s="146"/>
      <c r="P37" s="146"/>
      <c r="Q37" s="146"/>
      <c r="R37" s="146"/>
      <c r="S37" s="146"/>
      <c r="T37" s="146"/>
      <c r="U37" s="146"/>
      <c r="V37" s="146"/>
    </row>
    <row r="38" spans="15:22" ht="18">
      <c r="O38" s="146"/>
      <c r="P38" s="146"/>
      <c r="Q38" s="146"/>
      <c r="R38" s="146"/>
      <c r="S38" s="146"/>
      <c r="T38" s="146"/>
      <c r="U38" s="146"/>
      <c r="V38" s="146"/>
    </row>
    <row r="39" spans="15:22" ht="18">
      <c r="O39" s="146"/>
      <c r="P39" s="146"/>
      <c r="Q39" s="146"/>
      <c r="R39" s="146"/>
      <c r="S39" s="146"/>
      <c r="T39" s="146"/>
      <c r="U39" s="146"/>
      <c r="V39" s="146"/>
    </row>
    <row r="40" spans="15:22" ht="18">
      <c r="O40" s="146"/>
      <c r="P40" s="146"/>
      <c r="Q40" s="146"/>
      <c r="R40" s="146"/>
      <c r="S40" s="146"/>
      <c r="T40" s="146"/>
      <c r="U40" s="146"/>
      <c r="V40" s="146"/>
    </row>
    <row r="41" spans="15:22" ht="18">
      <c r="O41" s="146"/>
      <c r="P41" s="146"/>
      <c r="Q41" s="146"/>
      <c r="R41" s="146"/>
      <c r="S41" s="146"/>
      <c r="T41" s="146"/>
      <c r="U41" s="146"/>
      <c r="V41" s="146"/>
    </row>
    <row r="42" spans="15:22" ht="18">
      <c r="O42" s="146"/>
      <c r="P42" s="146"/>
      <c r="Q42" s="146"/>
      <c r="R42" s="146"/>
      <c r="S42" s="146"/>
      <c r="T42" s="146"/>
      <c r="U42" s="146"/>
      <c r="V42" s="146"/>
    </row>
  </sheetData>
  <sheetProtection/>
  <mergeCells count="18">
    <mergeCell ref="O36:V42"/>
    <mergeCell ref="N3:Q3"/>
    <mergeCell ref="R3:S3"/>
    <mergeCell ref="T3:V3"/>
    <mergeCell ref="B25:D25"/>
    <mergeCell ref="D27:F27"/>
    <mergeCell ref="R27:V29"/>
    <mergeCell ref="O30:V35"/>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ignoredErrors>
    <ignoredError sqref="N25:V25 W13 W11 W24 W12 W22:W23 W14:W21 N6:V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2010-11-02T04:36:48Z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