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20610" windowHeight="11640" tabRatio="804" activeTab="0"/>
  </bookViews>
  <sheets>
    <sheet name="05-07 Nov' 10 (we 45)" sheetId="1" r:id="rId1"/>
    <sheet name="05-07 Nov' 10 (TOP 20)" sheetId="2" r:id="rId2"/>
  </sheets>
  <definedNames>
    <definedName name="_xlnm.Print_Area" localSheetId="0">'05-07 Nov'' 10 (we 45)'!$A$1:$V$68</definedName>
  </definedNames>
  <calcPr fullCalcOnLoad="1"/>
</workbook>
</file>

<file path=xl/sharedStrings.xml><?xml version="1.0" encoding="utf-8"?>
<sst xmlns="http://schemas.openxmlformats.org/spreadsheetml/2006/main" count="196" uniqueCount="76">
  <si>
    <t>SOCIAL NETWORK, THE</t>
  </si>
  <si>
    <t>RED</t>
  </si>
  <si>
    <t>LAST EXORCISM, THE</t>
  </si>
  <si>
    <t>NENE HATUN</t>
  </si>
  <si>
    <t>AŞKIN İKİNCİ YARISI</t>
  </si>
  <si>
    <t>ÇOĞUNLUK</t>
  </si>
  <si>
    <t>KUBİLAY</t>
  </si>
  <si>
    <t>ÜÇ HARFLİLER: MARİD</t>
  </si>
  <si>
    <t>L'ILLUSIONNIST</t>
  </si>
  <si>
    <t>CHANTIER FILMS</t>
  </si>
  <si>
    <t>MAHPEYKER: KÖSEM SULTAN</t>
  </si>
  <si>
    <t>INHALE</t>
  </si>
  <si>
    <t xml:space="preserve">RESIDENT EVIL :AFTERLIFE </t>
  </si>
  <si>
    <t>WAVE, THE</t>
  </si>
  <si>
    <t>UMUT SANAT</t>
  </si>
  <si>
    <t>CEHENNEM 3D</t>
  </si>
  <si>
    <t>TINKERBELL 3</t>
  </si>
  <si>
    <t>O KUL</t>
  </si>
  <si>
    <t>CAMINO</t>
  </si>
  <si>
    <t>KAVŞAK</t>
  </si>
  <si>
    <t>LYBRINTH 3D</t>
  </si>
  <si>
    <t>GARFIELD'S PET FORCE</t>
  </si>
  <si>
    <t xml:space="preserve">STONING OF SORAYA M., THE </t>
  </si>
  <si>
    <r>
      <t xml:space="preserve">VAY ARKADAŞ </t>
    </r>
    <r>
      <rPr>
        <b/>
        <sz val="10"/>
        <color indexed="12"/>
        <rFont val="Trebuchet MS"/>
        <family val="0"/>
      </rPr>
      <t>(NEW)</t>
    </r>
  </si>
  <si>
    <r>
      <t xml:space="preserve">NEW YORK'TA BEŞ MİNARE </t>
    </r>
    <r>
      <rPr>
        <b/>
        <sz val="10"/>
        <color indexed="12"/>
        <rFont val="Trebuchet MS"/>
        <family val="0"/>
      </rPr>
      <t>(NEW)</t>
    </r>
  </si>
  <si>
    <r>
      <t>PAK PANTER</t>
    </r>
    <r>
      <rPr>
        <b/>
        <sz val="10"/>
        <color indexed="12"/>
        <rFont val="Trebuchet MS"/>
        <family val="0"/>
      </rPr>
      <t xml:space="preserve"> (NEW)</t>
    </r>
  </si>
  <si>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</si>
  <si>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MEDYAVİZYON</t>
  </si>
  <si>
    <t>PİNEMA</t>
  </si>
  <si>
    <t>*Sorted according to Weekend Total G.B.O. - Hafta sonu toplam hasılat sütununa göre sıralanmıştır.</t>
  </si>
  <si>
    <t>Last Weekend</t>
  </si>
  <si>
    <t>Distributor</t>
  </si>
  <si>
    <t>Friday</t>
  </si>
  <si>
    <t>Saturday</t>
  </si>
  <si>
    <t>Sunday</t>
  </si>
  <si>
    <t>Change</t>
  </si>
  <si>
    <t>Adm.</t>
  </si>
  <si>
    <t>G.B.O.</t>
  </si>
  <si>
    <t>TOY STORY 3</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</si>
  <si>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</si>
  <si>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</si>
  <si>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</si>
  <si>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</si>
  <si>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</si>
  <si>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</si>
  <si>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</si>
  <si>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</si>
  <si>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SORCERER’S APPRENTICE</t>
  </si>
  <si>
    <t>INCEPTION</t>
  </si>
  <si>
    <t>SALT</t>
  </si>
  <si>
    <t>ÖZEN FİLM</t>
  </si>
  <si>
    <t>A TEAM, THE</t>
  </si>
  <si>
    <t>TİGLON FİLM</t>
  </si>
  <si>
    <t>WINX CLUB 3D: MAGICAL ADVENTURE</t>
  </si>
  <si>
    <t>DESPICABLE ME</t>
  </si>
  <si>
    <t>PREDATORS</t>
  </si>
  <si>
    <t>DIARY OF A WIMPY KID</t>
  </si>
  <si>
    <t>WARNER BROS. TÜRKİYE</t>
  </si>
  <si>
    <t>DEVIL, THE</t>
  </si>
  <si>
    <t>GIRL WITH THE DRAGON TATTOO, THE</t>
  </si>
  <si>
    <t>ZACK AND MIRI MAKE A PORNO</t>
  </si>
  <si>
    <t>EAT PRAY LOVE</t>
  </si>
  <si>
    <t>STONE</t>
  </si>
  <si>
    <t>AVATAR</t>
  </si>
  <si>
    <t>MY SOUL TO TAKE</t>
  </si>
  <si>
    <t>LA VERITABLE HISTOIRE DU CHAT BOTTE</t>
  </si>
  <si>
    <t>SAMMY'S ADVENTURES</t>
  </si>
  <si>
    <t>UIP TÜRKİYE</t>
  </si>
  <si>
    <t>PARANORMAL ACTIVITY 2</t>
  </si>
  <si>
    <t>CENTURION</t>
  </si>
  <si>
    <t>L'AGE DE RAISON</t>
  </si>
  <si>
    <t>ONDINE</t>
  </si>
  <si>
    <t># of
Prints</t>
  </si>
  <si>
    <t># of
Screen</t>
  </si>
  <si>
    <t>Weeks in Release</t>
  </si>
  <si>
    <t>Weekend Total</t>
  </si>
</sst>
</file>

<file path=xl/styles.xml><?xml version="1.0" encoding="utf-8"?>
<styleSheet xmlns="http://schemas.openxmlformats.org/spreadsheetml/2006/main">
  <numFmts count="4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101">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9"/>
      <name val="Arial"/>
      <family val="2"/>
    </font>
    <font>
      <b/>
      <sz val="12"/>
      <color indexed="9"/>
      <name val="Trebuchet MS"/>
      <family val="2"/>
    </font>
    <font>
      <sz val="12"/>
      <color indexed="9"/>
      <name val="Impact"/>
      <family val="2"/>
    </font>
    <font>
      <sz val="8"/>
      <name val="Trebuchet MS"/>
      <family val="2"/>
    </font>
    <font>
      <b/>
      <sz val="11"/>
      <name val="Century Gothic"/>
      <family val="2"/>
    </font>
    <font>
      <b/>
      <sz val="10"/>
      <color indexed="9"/>
      <name val="Trebuchet MS"/>
      <family val="2"/>
    </font>
    <font>
      <sz val="10"/>
      <color indexed="9"/>
      <name val="Trebuchet MS"/>
      <family val="2"/>
    </font>
    <font>
      <sz val="10"/>
      <color indexed="40"/>
      <name val="Arial"/>
      <family val="0"/>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i/>
      <sz val="8"/>
      <name val="Verdana"/>
      <family val="2"/>
    </font>
    <font>
      <sz val="10"/>
      <color indexed="9"/>
      <name val="Arial"/>
      <family val="0"/>
    </font>
    <font>
      <sz val="9"/>
      <name val="Garamond"/>
      <family val="1"/>
    </font>
    <font>
      <sz val="10"/>
      <color indexed="47"/>
      <name val="GoudyLight"/>
      <family val="0"/>
    </font>
    <font>
      <sz val="18"/>
      <color indexed="40"/>
      <name val="Arial"/>
      <family val="0"/>
    </font>
    <font>
      <b/>
      <sz val="9"/>
      <name val="Garamond"/>
      <family val="1"/>
    </font>
    <font>
      <b/>
      <sz val="9"/>
      <color indexed="9"/>
      <name val="Garamond"/>
      <family val="1"/>
    </font>
    <font>
      <b/>
      <sz val="9"/>
      <name val="Verdana"/>
      <family val="2"/>
    </font>
    <font>
      <b/>
      <sz val="9"/>
      <color indexed="9"/>
      <name val="Verdana"/>
      <family val="2"/>
    </font>
    <font>
      <sz val="14"/>
      <color indexed="47"/>
      <name val="GoudyLight"/>
      <family val="0"/>
    </font>
    <font>
      <b/>
      <sz val="10"/>
      <color indexed="9"/>
      <name val="Arial"/>
      <family val="0"/>
    </font>
    <font>
      <sz val="9"/>
      <name val="Verdana"/>
      <family val="2"/>
    </font>
    <font>
      <sz val="9"/>
      <color indexed="9"/>
      <name val="Garamond"/>
      <family val="1"/>
    </font>
    <font>
      <sz val="9"/>
      <color indexed="9"/>
      <name val="Verdana"/>
      <family val="2"/>
    </font>
    <font>
      <b/>
      <sz val="12"/>
      <color indexed="12"/>
      <name val="Trebuchet MS"/>
      <family val="2"/>
    </font>
    <font>
      <sz val="10"/>
      <name val="Trebuchet MS"/>
      <family val="2"/>
    </font>
    <font>
      <b/>
      <sz val="10"/>
      <name val="Trebuchet MS"/>
      <family val="2"/>
    </font>
    <font>
      <b/>
      <sz val="10"/>
      <color indexed="12"/>
      <name val="Trebuchet MS"/>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8"/>
      <color indexed="8"/>
      <name val="Garamond"/>
      <family val="0"/>
    </font>
    <font>
      <sz val="28"/>
      <color indexed="8"/>
      <name val="Garamond"/>
      <family val="0"/>
    </font>
    <font>
      <sz val="20"/>
      <color indexed="8"/>
      <name val="Garamond"/>
      <family val="0"/>
    </font>
    <font>
      <sz val="16"/>
      <color indexed="8"/>
      <name val="Garamond"/>
      <family val="0"/>
    </font>
    <font>
      <u val="single"/>
      <sz val="16"/>
      <color indexed="9"/>
      <name val="Garamond"/>
      <family val="0"/>
    </font>
    <font>
      <sz val="16"/>
      <color indexed="9"/>
      <name val="Garamond"/>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34"/>
      <color indexed="8"/>
      <name val="Garamond"/>
      <family val="0"/>
    </font>
    <font>
      <sz val="36"/>
      <color indexed="8"/>
      <name val="Garamond"/>
      <family val="0"/>
    </font>
    <font>
      <b/>
      <sz val="14"/>
      <color indexed="8"/>
      <name val="Garamond"/>
      <family val="0"/>
    </font>
    <font>
      <sz val="18"/>
      <color indexed="8"/>
      <name val="Garamond"/>
      <family val="0"/>
    </font>
    <font>
      <sz val="12"/>
      <color indexed="8"/>
      <name val="Garamond"/>
      <family val="0"/>
    </font>
    <font>
      <sz val="10"/>
      <color indexed="8"/>
      <name val="Garamond"/>
      <family val="0"/>
    </font>
    <font>
      <u val="single"/>
      <sz val="10"/>
      <color indexed="8"/>
      <name val="Garamond"/>
      <family val="0"/>
    </font>
    <font>
      <sz val="10"/>
      <color indexed="9"/>
      <name val="Garamond"/>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medium"/>
      <bottom style="hair"/>
    </border>
    <border>
      <left>
        <color indexed="63"/>
      </left>
      <right style="hair"/>
      <top style="hair"/>
      <bottom style="hair"/>
    </border>
    <border>
      <left style="medium"/>
      <right>
        <color indexed="63"/>
      </right>
      <top style="hair"/>
      <bottom style="hair"/>
    </border>
    <border>
      <left style="hair"/>
      <right style="hair"/>
      <top style="hair"/>
      <bottom style="medium"/>
    </border>
    <border>
      <left style="hair"/>
      <right style="medium"/>
      <top style="hair"/>
      <bottom style="medium"/>
    </border>
    <border>
      <left style="medium"/>
      <right>
        <color indexed="63"/>
      </right>
      <top>
        <color indexed="63"/>
      </top>
      <bottom>
        <color indexed="63"/>
      </bottom>
    </border>
    <border>
      <left style="medium"/>
      <right>
        <color indexed="63"/>
      </right>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1" applyNumberFormat="0" applyFill="0" applyAlignment="0" applyProtection="0"/>
    <xf numFmtId="0" fontId="89" fillId="0" borderId="2" applyNumberFormat="0" applyFill="0" applyAlignment="0" applyProtection="0"/>
    <xf numFmtId="0" fontId="90" fillId="0" borderId="3" applyNumberFormat="0" applyFill="0" applyAlignment="0" applyProtection="0"/>
    <xf numFmtId="0" fontId="91" fillId="0" borderId="4" applyNumberFormat="0" applyFill="0" applyAlignment="0" applyProtection="0"/>
    <xf numFmtId="0" fontId="9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2" fillId="20" borderId="5" applyNumberFormat="0" applyAlignment="0" applyProtection="0"/>
    <xf numFmtId="0" fontId="93" fillId="21" borderId="6" applyNumberFormat="0" applyAlignment="0" applyProtection="0"/>
    <xf numFmtId="0" fontId="94" fillId="20" borderId="6" applyNumberFormat="0" applyAlignment="0" applyProtection="0"/>
    <xf numFmtId="0" fontId="95" fillId="22" borderId="7" applyNumberFormat="0" applyAlignment="0" applyProtection="0"/>
    <xf numFmtId="0" fontId="96"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97" fillId="24" borderId="0" applyNumberFormat="0" applyBorder="0" applyAlignment="0" applyProtection="0"/>
    <xf numFmtId="0" fontId="0" fillId="0" borderId="0">
      <alignment/>
      <protection/>
    </xf>
    <xf numFmtId="0" fontId="0" fillId="0" borderId="0">
      <alignment/>
      <protection/>
    </xf>
    <xf numFmtId="0" fontId="0" fillId="25" borderId="8" applyNumberFormat="0" applyFont="0" applyAlignment="0" applyProtection="0"/>
    <xf numFmtId="0" fontId="9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xf numFmtId="0" fontId="85"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9" fontId="0" fillId="0" borderId="0" applyFont="0" applyFill="0" applyBorder="0" applyAlignment="0" applyProtection="0"/>
  </cellStyleXfs>
  <cellXfs count="223">
    <xf numFmtId="0" fontId="0" fillId="0" borderId="0" xfId="0" applyAlignment="1">
      <alignment/>
    </xf>
    <xf numFmtId="3" fontId="14" fillId="33" borderId="10" xfId="0" applyNumberFormat="1"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2"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3" fillId="0" borderId="11" xfId="0" applyFont="1" applyFill="1" applyBorder="1" applyAlignment="1" applyProtection="1">
      <alignment horizontal="center" vertical="center"/>
      <protection/>
    </xf>
    <xf numFmtId="0" fontId="10" fillId="0" borderId="11" xfId="0" applyFont="1" applyFill="1" applyBorder="1" applyAlignment="1" applyProtection="1">
      <alignment horizontal="left" vertical="center"/>
      <protection/>
    </xf>
    <xf numFmtId="190" fontId="10" fillId="0" borderId="11" xfId="0" applyNumberFormat="1" applyFont="1" applyFill="1" applyBorder="1" applyAlignment="1" applyProtection="1">
      <alignment horizontal="center" vertical="center"/>
      <protection/>
    </xf>
    <xf numFmtId="0" fontId="10" fillId="0" borderId="11" xfId="0" applyFont="1" applyFill="1" applyBorder="1" applyAlignment="1" applyProtection="1">
      <alignment vertical="center"/>
      <protection/>
    </xf>
    <xf numFmtId="0" fontId="10" fillId="0" borderId="11" xfId="0" applyFont="1" applyFill="1" applyBorder="1" applyAlignment="1" applyProtection="1">
      <alignment horizontal="center" vertical="center"/>
      <protection/>
    </xf>
    <xf numFmtId="3"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191" fontId="9"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0" borderId="11" xfId="0" applyFont="1" applyFill="1" applyBorder="1" applyAlignment="1">
      <alignment horizontal="center" vertical="center"/>
    </xf>
    <xf numFmtId="191" fontId="6" fillId="0" borderId="11" xfId="0" applyNumberFormat="1" applyFont="1" applyFill="1" applyBorder="1" applyAlignment="1" applyProtection="1">
      <alignment horizontal="right" vertical="center"/>
      <protection locked="0"/>
    </xf>
    <xf numFmtId="191" fontId="14" fillId="33" borderId="10" xfId="0" applyNumberFormat="1" applyFont="1" applyFill="1" applyBorder="1" applyAlignment="1" applyProtection="1">
      <alignment horizontal="right" vertical="center"/>
      <protection/>
    </xf>
    <xf numFmtId="191" fontId="13"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4" fillId="33" borderId="10" xfId="0" applyNumberFormat="1" applyFont="1" applyFill="1" applyBorder="1" applyAlignment="1" applyProtection="1">
      <alignment horizontal="right" vertical="center"/>
      <protection/>
    </xf>
    <xf numFmtId="196" fontId="9"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6" fillId="0" borderId="11" xfId="40" applyFont="1" applyFill="1" applyBorder="1" applyAlignment="1" applyProtection="1">
      <alignment horizontal="left" vertical="center"/>
      <protection/>
    </xf>
    <xf numFmtId="190" fontId="16" fillId="0" borderId="11" xfId="0" applyNumberFormat="1" applyFont="1" applyFill="1" applyBorder="1" applyAlignment="1" applyProtection="1">
      <alignment horizontal="center" vertical="center"/>
      <protection/>
    </xf>
    <xf numFmtId="0" fontId="16" fillId="0" borderId="11" xfId="0" applyFont="1" applyFill="1" applyBorder="1" applyAlignment="1" applyProtection="1">
      <alignment vertical="center"/>
      <protection/>
    </xf>
    <xf numFmtId="0" fontId="16" fillId="0" borderId="11" xfId="0" applyNumberFormat="1" applyFont="1" applyFill="1" applyBorder="1" applyAlignment="1" applyProtection="1">
      <alignment horizontal="center" vertical="center"/>
      <protection/>
    </xf>
    <xf numFmtId="191" fontId="17"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xf>
    <xf numFmtId="191" fontId="16" fillId="0" borderId="11" xfId="0" applyNumberFormat="1" applyFont="1" applyFill="1" applyBorder="1" applyAlignment="1" applyProtection="1">
      <alignment horizontal="right" vertical="center"/>
      <protection/>
    </xf>
    <xf numFmtId="196" fontId="16" fillId="0" borderId="11" xfId="0" applyNumberFormat="1" applyFont="1" applyFill="1" applyBorder="1" applyAlignment="1" applyProtection="1">
      <alignment horizontal="right" vertical="center"/>
      <protection/>
    </xf>
    <xf numFmtId="191" fontId="19" fillId="0" borderId="11" xfId="0" applyNumberFormat="1" applyFont="1" applyFill="1" applyBorder="1" applyAlignment="1" applyProtection="1">
      <alignment horizontal="right" vertical="center"/>
      <protection/>
    </xf>
    <xf numFmtId="196" fontId="19" fillId="0" borderId="11" xfId="0" applyNumberFormat="1" applyFont="1" applyFill="1" applyBorder="1" applyAlignment="1" applyProtection="1">
      <alignment horizontal="right" vertical="center"/>
      <protection/>
    </xf>
    <xf numFmtId="191" fontId="18"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locked="0"/>
    </xf>
    <xf numFmtId="0" fontId="16" fillId="0" borderId="11" xfId="0" applyFont="1" applyFill="1" applyBorder="1" applyAlignment="1" applyProtection="1">
      <alignment vertical="center"/>
      <protection locked="0"/>
    </xf>
    <xf numFmtId="196" fontId="20" fillId="0" borderId="11" xfId="0" applyNumberFormat="1" applyFont="1" applyFill="1" applyBorder="1" applyAlignment="1" applyProtection="1">
      <alignment horizontal="right" vertical="center"/>
      <protection locked="0"/>
    </xf>
    <xf numFmtId="193" fontId="20" fillId="0" borderId="11" xfId="0" applyNumberFormat="1" applyFont="1" applyFill="1" applyBorder="1" applyAlignment="1" applyProtection="1">
      <alignment vertical="center"/>
      <protection locked="0"/>
    </xf>
    <xf numFmtId="191" fontId="20" fillId="0" borderId="11" xfId="0" applyNumberFormat="1" applyFont="1" applyFill="1" applyBorder="1" applyAlignment="1" applyProtection="1">
      <alignment horizontal="right" vertical="center"/>
      <protection locked="0"/>
    </xf>
    <xf numFmtId="192" fontId="20" fillId="0" borderId="11" xfId="0"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196" fontId="21" fillId="33" borderId="10" xfId="0" applyNumberFormat="1" applyFont="1" applyFill="1" applyBorder="1" applyAlignment="1" applyProtection="1">
      <alignment horizontal="right" vertical="center"/>
      <protection/>
    </xf>
    <xf numFmtId="193" fontId="21" fillId="33" borderId="10" xfId="0" applyNumberFormat="1" applyFont="1" applyFill="1" applyBorder="1" applyAlignment="1" applyProtection="1">
      <alignment horizontal="center" vertical="center"/>
      <protection/>
    </xf>
    <xf numFmtId="191" fontId="21" fillId="33" borderId="10" xfId="0" applyNumberFormat="1" applyFont="1" applyFill="1" applyBorder="1" applyAlignment="1" applyProtection="1">
      <alignment horizontal="right" vertical="center"/>
      <protection/>
    </xf>
    <xf numFmtId="192" fontId="21" fillId="33" borderId="10" xfId="65" applyNumberFormat="1"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196" fontId="22" fillId="0" borderId="11" xfId="0" applyNumberFormat="1" applyFont="1" applyFill="1" applyBorder="1" applyAlignment="1" applyProtection="1">
      <alignment horizontal="right" vertical="center"/>
      <protection/>
    </xf>
    <xf numFmtId="193" fontId="22" fillId="0" borderId="11" xfId="0" applyNumberFormat="1" applyFont="1" applyFill="1" applyBorder="1" applyAlignment="1" applyProtection="1">
      <alignment vertical="center"/>
      <protection/>
    </xf>
    <xf numFmtId="191" fontId="22" fillId="0" borderId="11" xfId="0" applyNumberFormat="1" applyFont="1" applyFill="1" applyBorder="1" applyAlignment="1" applyProtection="1">
      <alignment horizontal="right" vertical="center"/>
      <protection/>
    </xf>
    <xf numFmtId="192" fontId="22" fillId="0" borderId="11" xfId="65" applyNumberFormat="1" applyFont="1" applyFill="1" applyBorder="1" applyAlignment="1" applyProtection="1">
      <alignment vertical="center"/>
      <protection/>
    </xf>
    <xf numFmtId="0" fontId="21" fillId="0" borderId="11" xfId="0" applyFont="1" applyFill="1" applyBorder="1" applyAlignment="1" applyProtection="1">
      <alignment vertical="center"/>
      <protection/>
    </xf>
    <xf numFmtId="196" fontId="22" fillId="33" borderId="10" xfId="0" applyNumberFormat="1" applyFont="1" applyFill="1" applyBorder="1" applyAlignment="1" applyProtection="1">
      <alignment horizontal="right" vertical="center"/>
      <protection/>
    </xf>
    <xf numFmtId="0" fontId="28" fillId="0" borderId="12" xfId="0" applyFont="1" applyFill="1" applyBorder="1" applyAlignment="1" applyProtection="1">
      <alignment horizontal="center"/>
      <protection/>
    </xf>
    <xf numFmtId="0" fontId="29" fillId="0" borderId="13" xfId="0" applyFont="1" applyFill="1" applyBorder="1" applyAlignment="1" applyProtection="1">
      <alignment horizontal="center"/>
      <protection/>
    </xf>
    <xf numFmtId="0" fontId="28" fillId="0" borderId="11" xfId="0" applyFont="1" applyFill="1" applyBorder="1" applyAlignment="1" applyProtection="1">
      <alignment horizontal="center"/>
      <protection/>
    </xf>
    <xf numFmtId="0" fontId="29" fillId="0" borderId="14" xfId="0" applyFont="1" applyFill="1" applyBorder="1" applyAlignment="1" applyProtection="1">
      <alignment horizontal="center"/>
      <protection/>
    </xf>
    <xf numFmtId="191" fontId="28" fillId="0" borderId="15" xfId="0" applyNumberFormat="1" applyFont="1" applyFill="1" applyBorder="1" applyAlignment="1" applyProtection="1">
      <alignment horizontal="center" wrapText="1"/>
      <protection/>
    </xf>
    <xf numFmtId="196" fontId="28" fillId="0" borderId="15" xfId="0" applyNumberFormat="1" applyFont="1" applyFill="1" applyBorder="1" applyAlignment="1" applyProtection="1">
      <alignment horizontal="center" wrapText="1"/>
      <protection/>
    </xf>
    <xf numFmtId="193" fontId="28" fillId="0" borderId="15" xfId="0" applyNumberFormat="1" applyFont="1" applyFill="1" applyBorder="1" applyAlignment="1" applyProtection="1">
      <alignment horizontal="center" wrapText="1"/>
      <protection/>
    </xf>
    <xf numFmtId="192" fontId="28" fillId="0" borderId="15" xfId="0" applyNumberFormat="1" applyFont="1" applyFill="1" applyBorder="1" applyAlignment="1" applyProtection="1">
      <alignment horizontal="center" wrapText="1"/>
      <protection/>
    </xf>
    <xf numFmtId="193" fontId="28" fillId="0" borderId="16" xfId="0" applyNumberFormat="1" applyFont="1" applyFill="1" applyBorder="1" applyAlignment="1" applyProtection="1">
      <alignment horizontal="center" wrapText="1"/>
      <protection/>
    </xf>
    <xf numFmtId="1" fontId="30" fillId="0" borderId="11" xfId="0" applyNumberFormat="1" applyFont="1" applyFill="1" applyBorder="1" applyAlignment="1" applyProtection="1">
      <alignment horizontal="right" vertical="center"/>
      <protection/>
    </xf>
    <xf numFmtId="0" fontId="30" fillId="0" borderId="14" xfId="0" applyFont="1" applyFill="1" applyBorder="1" applyAlignment="1" applyProtection="1">
      <alignment horizontal="right" vertical="center"/>
      <protection/>
    </xf>
    <xf numFmtId="0" fontId="30" fillId="0" borderId="17" xfId="0" applyFont="1" applyFill="1" applyBorder="1" applyAlignment="1" applyProtection="1">
      <alignment horizontal="right" vertical="center"/>
      <protection/>
    </xf>
    <xf numFmtId="0" fontId="31" fillId="33" borderId="10" xfId="0" applyFont="1" applyFill="1" applyBorder="1" applyAlignment="1" applyProtection="1">
      <alignment horizontal="center" vertical="center"/>
      <protection/>
    </xf>
    <xf numFmtId="0" fontId="31" fillId="0" borderId="11" xfId="0" applyFont="1" applyFill="1" applyBorder="1" applyAlignment="1" applyProtection="1">
      <alignment horizontal="right" vertical="center"/>
      <protection/>
    </xf>
    <xf numFmtId="0" fontId="30" fillId="0" borderId="11" xfId="0" applyFont="1" applyFill="1" applyBorder="1" applyAlignment="1" applyProtection="1">
      <alignment horizontal="right" vertical="center"/>
      <protection locked="0"/>
    </xf>
    <xf numFmtId="0" fontId="30" fillId="0" borderId="18" xfId="0" applyFont="1" applyFill="1" applyBorder="1" applyAlignment="1" applyProtection="1">
      <alignment horizontal="right" vertical="center"/>
      <protection/>
    </xf>
    <xf numFmtId="0" fontId="33" fillId="0" borderId="11" xfId="0" applyFont="1" applyFill="1" applyBorder="1" applyAlignment="1" applyProtection="1">
      <alignment horizontal="center" vertical="center"/>
      <protection/>
    </xf>
    <xf numFmtId="0" fontId="24" fillId="0" borderId="11" xfId="0" applyFont="1" applyFill="1" applyBorder="1" applyAlignment="1" applyProtection="1">
      <alignment vertical="center"/>
      <protection/>
    </xf>
    <xf numFmtId="0" fontId="24" fillId="0" borderId="11" xfId="0" applyFont="1" applyFill="1" applyBorder="1" applyAlignment="1" applyProtection="1">
      <alignment vertical="center"/>
      <protection locked="0"/>
    </xf>
    <xf numFmtId="0" fontId="33" fillId="0" borderId="11" xfId="0" applyFont="1" applyFill="1" applyBorder="1" applyAlignment="1" applyProtection="1">
      <alignment horizontal="center"/>
      <protection/>
    </xf>
    <xf numFmtId="1" fontId="34" fillId="0" borderId="11" xfId="0" applyNumberFormat="1" applyFont="1" applyFill="1" applyBorder="1" applyAlignment="1" applyProtection="1">
      <alignment horizontal="right" vertical="center"/>
      <protection/>
    </xf>
    <xf numFmtId="0" fontId="25" fillId="0" borderId="12" xfId="0" applyFont="1" applyFill="1" applyBorder="1" applyAlignment="1" applyProtection="1">
      <alignment horizontal="center"/>
      <protection/>
    </xf>
    <xf numFmtId="0" fontId="35" fillId="0" borderId="14" xfId="0" applyFont="1" applyFill="1" applyBorder="1" applyAlignment="1" applyProtection="1">
      <alignment horizontal="center"/>
      <protection/>
    </xf>
    <xf numFmtId="0" fontId="34" fillId="0" borderId="14" xfId="0" applyFont="1" applyFill="1" applyBorder="1" applyAlignment="1" applyProtection="1">
      <alignment horizontal="right" vertical="center"/>
      <protection/>
    </xf>
    <xf numFmtId="0" fontId="34" fillId="0" borderId="17" xfId="0" applyFont="1" applyFill="1" applyBorder="1" applyAlignment="1" applyProtection="1">
      <alignment horizontal="right" vertical="center"/>
      <protection/>
    </xf>
    <xf numFmtId="0" fontId="36" fillId="33" borderId="10" xfId="0" applyFont="1" applyFill="1" applyBorder="1" applyAlignment="1" applyProtection="1">
      <alignment horizontal="center" vertical="center"/>
      <protection/>
    </xf>
    <xf numFmtId="0" fontId="36" fillId="0" borderId="11" xfId="0" applyFont="1" applyFill="1" applyBorder="1" applyAlignment="1" applyProtection="1">
      <alignment horizontal="right" vertical="center"/>
      <protection/>
    </xf>
    <xf numFmtId="0" fontId="34" fillId="0" borderId="11" xfId="0" applyFont="1" applyFill="1" applyBorder="1" applyAlignment="1" applyProtection="1">
      <alignment horizontal="right" vertical="center"/>
      <protection locked="0"/>
    </xf>
    <xf numFmtId="0" fontId="34" fillId="0" borderId="18" xfId="0" applyFont="1" applyFill="1" applyBorder="1" applyAlignment="1" applyProtection="1">
      <alignment horizontal="right" vertical="center"/>
      <protection/>
    </xf>
    <xf numFmtId="3" fontId="37" fillId="0" borderId="11" xfId="0" applyNumberFormat="1" applyFont="1" applyFill="1" applyBorder="1" applyAlignment="1" applyProtection="1">
      <alignment horizontal="center" vertical="center"/>
      <protection/>
    </xf>
    <xf numFmtId="0" fontId="38" fillId="0" borderId="11" xfId="0" applyNumberFormat="1" applyFont="1" applyFill="1" applyBorder="1" applyAlignment="1" applyProtection="1">
      <alignment horizontal="left" vertical="center"/>
      <protection locked="0"/>
    </xf>
    <xf numFmtId="190" fontId="38" fillId="0" borderId="11" xfId="0" applyNumberFormat="1" applyFont="1" applyFill="1" applyBorder="1" applyAlignment="1" applyProtection="1">
      <alignment horizontal="center" vertical="center"/>
      <protection locked="0"/>
    </xf>
    <xf numFmtId="0" fontId="38" fillId="0" borderId="11" xfId="0" applyNumberFormat="1" applyFont="1" applyFill="1" applyBorder="1" applyAlignment="1" applyProtection="1">
      <alignment horizontal="center" vertical="center"/>
      <protection locked="0"/>
    </xf>
    <xf numFmtId="4" fontId="38" fillId="0" borderId="11" xfId="40" applyNumberFormat="1" applyFont="1" applyFill="1" applyBorder="1" applyAlignment="1" applyProtection="1">
      <alignment horizontal="right" vertical="center"/>
      <protection locked="0"/>
    </xf>
    <xf numFmtId="3" fontId="38" fillId="0" borderId="11" xfId="40" applyNumberFormat="1" applyFont="1" applyFill="1" applyBorder="1" applyAlignment="1" applyProtection="1">
      <alignment horizontal="right" vertical="center"/>
      <protection locked="0"/>
    </xf>
    <xf numFmtId="4" fontId="39" fillId="0" borderId="11" xfId="40" applyNumberFormat="1" applyFont="1" applyFill="1" applyBorder="1" applyAlignment="1" applyProtection="1">
      <alignment horizontal="right" vertical="center"/>
      <protection/>
    </xf>
    <xf numFmtId="3" fontId="39" fillId="0" borderId="11" xfId="40" applyNumberFormat="1" applyFont="1" applyFill="1" applyBorder="1" applyAlignment="1" applyProtection="1">
      <alignment horizontal="right" vertical="center"/>
      <protection/>
    </xf>
    <xf numFmtId="3" fontId="38" fillId="0" borderId="11" xfId="40" applyNumberFormat="1" applyFont="1" applyFill="1" applyBorder="1" applyAlignment="1">
      <alignment horizontal="right" vertical="center"/>
    </xf>
    <xf numFmtId="2" fontId="38" fillId="0" borderId="11" xfId="40" applyNumberFormat="1" applyFont="1" applyFill="1" applyBorder="1" applyAlignment="1">
      <alignment vertical="center"/>
    </xf>
    <xf numFmtId="9" fontId="38" fillId="0" borderId="11" xfId="65" applyNumberFormat="1" applyFont="1" applyFill="1" applyBorder="1" applyAlignment="1" applyProtection="1">
      <alignment vertical="center"/>
      <protection/>
    </xf>
    <xf numFmtId="2" fontId="38" fillId="0" borderId="11" xfId="65" applyNumberFormat="1" applyFont="1" applyFill="1" applyBorder="1" applyAlignment="1" applyProtection="1">
      <alignment vertical="center"/>
      <protection/>
    </xf>
    <xf numFmtId="0" fontId="38" fillId="0" borderId="11" xfId="0" applyFont="1" applyFill="1" applyBorder="1" applyAlignment="1">
      <alignment horizontal="left" vertical="center"/>
    </xf>
    <xf numFmtId="190" fontId="38" fillId="0" borderId="11" xfId="0" applyNumberFormat="1" applyFont="1" applyFill="1" applyBorder="1" applyAlignment="1">
      <alignment horizontal="center" vertical="center"/>
    </xf>
    <xf numFmtId="0" fontId="38" fillId="0" borderId="11" xfId="0" applyFont="1" applyFill="1" applyBorder="1" applyAlignment="1">
      <alignment horizontal="center" vertical="center"/>
    </xf>
    <xf numFmtId="4" fontId="38" fillId="0" borderId="11" xfId="42" applyNumberFormat="1" applyFont="1" applyFill="1" applyBorder="1" applyAlignment="1">
      <alignment horizontal="right" vertical="center"/>
    </xf>
    <xf numFmtId="3" fontId="38" fillId="0" borderId="11" xfId="42" applyNumberFormat="1" applyFont="1" applyFill="1" applyBorder="1" applyAlignment="1">
      <alignment horizontal="right" vertical="center"/>
    </xf>
    <xf numFmtId="4" fontId="39" fillId="0" borderId="11" xfId="42" applyNumberFormat="1" applyFont="1" applyFill="1" applyBorder="1" applyAlignment="1" applyProtection="1">
      <alignment horizontal="right" vertical="center"/>
      <protection/>
    </xf>
    <xf numFmtId="3" fontId="39" fillId="0" borderId="11" xfId="42" applyNumberFormat="1" applyFont="1" applyFill="1" applyBorder="1" applyAlignment="1" applyProtection="1">
      <alignment horizontal="right" vertical="center"/>
      <protection/>
    </xf>
    <xf numFmtId="2" fontId="38" fillId="0" borderId="11" xfId="42" applyNumberFormat="1" applyFont="1" applyFill="1" applyBorder="1" applyAlignment="1">
      <alignment vertical="center"/>
    </xf>
    <xf numFmtId="4" fontId="38" fillId="0" borderId="11" xfId="0" applyNumberFormat="1" applyFont="1" applyFill="1" applyBorder="1" applyAlignment="1">
      <alignment horizontal="right" vertical="center"/>
    </xf>
    <xf numFmtId="3" fontId="38" fillId="0" borderId="11" xfId="42" applyNumberFormat="1" applyFont="1" applyFill="1" applyBorder="1" applyAlignment="1" applyProtection="1">
      <alignment horizontal="right" vertical="center"/>
      <protection locked="0"/>
    </xf>
    <xf numFmtId="4" fontId="38" fillId="0" borderId="11" xfId="40" applyNumberFormat="1" applyFont="1" applyFill="1" applyBorder="1" applyAlignment="1">
      <alignment horizontal="right" vertical="center"/>
    </xf>
    <xf numFmtId="4" fontId="39" fillId="0" borderId="11" xfId="40" applyNumberFormat="1" applyFont="1" applyFill="1" applyBorder="1" applyAlignment="1">
      <alignment horizontal="right" vertical="center"/>
    </xf>
    <xf numFmtId="3" fontId="39" fillId="0" borderId="11" xfId="40" applyNumberFormat="1" applyFont="1" applyFill="1" applyBorder="1" applyAlignment="1">
      <alignment horizontal="right" vertical="center"/>
    </xf>
    <xf numFmtId="0" fontId="38" fillId="0" borderId="11" xfId="0" applyFont="1" applyFill="1" applyBorder="1" applyAlignment="1" applyProtection="1">
      <alignment horizontal="left" vertical="center"/>
      <protection locked="0"/>
    </xf>
    <xf numFmtId="0" fontId="38" fillId="0" borderId="11" xfId="0" applyFont="1" applyFill="1" applyBorder="1" applyAlignment="1" applyProtection="1">
      <alignment horizontal="center" vertical="center"/>
      <protection locked="0"/>
    </xf>
    <xf numFmtId="3" fontId="38" fillId="0" borderId="11" xfId="65" applyNumberFormat="1" applyFont="1" applyFill="1" applyBorder="1" applyAlignment="1" applyProtection="1">
      <alignment horizontal="right" vertical="center"/>
      <protection/>
    </xf>
    <xf numFmtId="4" fontId="38" fillId="0" borderId="11" xfId="40" applyNumberFormat="1" applyFont="1" applyFill="1" applyBorder="1" applyAlignment="1" applyProtection="1">
      <alignment horizontal="right" vertical="center"/>
      <protection/>
    </xf>
    <xf numFmtId="3" fontId="38" fillId="0" borderId="11" xfId="0" applyNumberFormat="1" applyFont="1" applyFill="1" applyBorder="1" applyAlignment="1">
      <alignment horizontal="right" vertical="center"/>
    </xf>
    <xf numFmtId="0" fontId="38" fillId="0" borderId="11" xfId="51" applyFont="1" applyFill="1" applyBorder="1" applyAlignment="1">
      <alignment horizontal="left" vertical="center"/>
      <protection/>
    </xf>
    <xf numFmtId="190" fontId="38" fillId="0" borderId="11" xfId="51" applyNumberFormat="1" applyFont="1" applyFill="1" applyBorder="1" applyAlignment="1">
      <alignment horizontal="center" vertical="center"/>
      <protection/>
    </xf>
    <xf numFmtId="0" fontId="38" fillId="0" borderId="11" xfId="51" applyFont="1" applyFill="1" applyBorder="1" applyAlignment="1">
      <alignment horizontal="center" vertical="center"/>
      <protection/>
    </xf>
    <xf numFmtId="4" fontId="38" fillId="0" borderId="11" xfId="51" applyNumberFormat="1" applyFont="1" applyFill="1" applyBorder="1" applyAlignment="1" applyProtection="1">
      <alignment horizontal="right" vertical="center"/>
      <protection/>
    </xf>
    <xf numFmtId="3" fontId="38" fillId="0" borderId="11" xfId="51" applyNumberFormat="1" applyFont="1" applyFill="1" applyBorder="1" applyAlignment="1" applyProtection="1">
      <alignment horizontal="right" vertical="center"/>
      <protection/>
    </xf>
    <xf numFmtId="4" fontId="39" fillId="0" borderId="11" xfId="51" applyNumberFormat="1" applyFont="1" applyFill="1" applyBorder="1" applyAlignment="1" applyProtection="1">
      <alignment horizontal="right" vertical="center"/>
      <protection/>
    </xf>
    <xf numFmtId="3" fontId="39" fillId="0" borderId="11" xfId="51" applyNumberFormat="1" applyFont="1" applyFill="1" applyBorder="1" applyAlignment="1" applyProtection="1">
      <alignment horizontal="right" vertical="center"/>
      <protection/>
    </xf>
    <xf numFmtId="4" fontId="38" fillId="0" borderId="11" xfId="51" applyNumberFormat="1" applyFont="1" applyFill="1" applyBorder="1" applyAlignment="1" applyProtection="1">
      <alignment horizontal="right" vertical="center"/>
      <protection locked="0"/>
    </xf>
    <xf numFmtId="3" fontId="38" fillId="0" borderId="11" xfId="51" applyNumberFormat="1" applyFont="1" applyFill="1" applyBorder="1" applyAlignment="1" applyProtection="1">
      <alignment horizontal="right" vertical="center"/>
      <protection locked="0"/>
    </xf>
    <xf numFmtId="4" fontId="38" fillId="0" borderId="11" xfId="40" applyNumberFormat="1" applyFont="1" applyFill="1" applyBorder="1" applyAlignment="1">
      <alignment horizontal="right" vertical="center"/>
    </xf>
    <xf numFmtId="3" fontId="38" fillId="0" borderId="11" xfId="40" applyNumberFormat="1" applyFont="1" applyFill="1" applyBorder="1" applyAlignment="1">
      <alignment horizontal="right" vertical="center"/>
    </xf>
    <xf numFmtId="4" fontId="39" fillId="0" borderId="11" xfId="40" applyNumberFormat="1" applyFont="1" applyFill="1" applyBorder="1" applyAlignment="1">
      <alignment horizontal="right" vertical="center"/>
    </xf>
    <xf numFmtId="0" fontId="38" fillId="0" borderId="19" xfId="0" applyNumberFormat="1" applyFont="1" applyFill="1" applyBorder="1" applyAlignment="1" applyProtection="1">
      <alignment horizontal="left" vertical="center"/>
      <protection locked="0"/>
    </xf>
    <xf numFmtId="190" fontId="38" fillId="0" borderId="20" xfId="0" applyNumberFormat="1" applyFont="1" applyFill="1" applyBorder="1" applyAlignment="1" applyProtection="1">
      <alignment horizontal="center" vertical="center"/>
      <protection locked="0"/>
    </xf>
    <xf numFmtId="0" fontId="38" fillId="0" borderId="20" xfId="0" applyNumberFormat="1" applyFont="1" applyFill="1" applyBorder="1" applyAlignment="1" applyProtection="1">
      <alignment horizontal="left" vertical="center"/>
      <protection locked="0"/>
    </xf>
    <xf numFmtId="0" fontId="38" fillId="0" borderId="20" xfId="0" applyNumberFormat="1" applyFont="1" applyFill="1" applyBorder="1" applyAlignment="1" applyProtection="1">
      <alignment horizontal="center" vertical="center"/>
      <protection locked="0"/>
    </xf>
    <xf numFmtId="4" fontId="38" fillId="0" borderId="20" xfId="40" applyNumberFormat="1" applyFont="1" applyFill="1" applyBorder="1" applyAlignment="1" applyProtection="1">
      <alignment horizontal="right" vertical="center"/>
      <protection locked="0"/>
    </xf>
    <xf numFmtId="3" fontId="38" fillId="0" borderId="20" xfId="40" applyNumberFormat="1" applyFont="1" applyFill="1" applyBorder="1" applyAlignment="1" applyProtection="1">
      <alignment horizontal="right" vertical="center"/>
      <protection locked="0"/>
    </xf>
    <xf numFmtId="4" fontId="39" fillId="0" borderId="20" xfId="40" applyNumberFormat="1" applyFont="1" applyFill="1" applyBorder="1" applyAlignment="1" applyProtection="1">
      <alignment horizontal="right" vertical="center"/>
      <protection/>
    </xf>
    <xf numFmtId="3" fontId="39" fillId="0" borderId="20" xfId="40" applyNumberFormat="1" applyFont="1" applyFill="1" applyBorder="1" applyAlignment="1" applyProtection="1">
      <alignment horizontal="right" vertical="center"/>
      <protection/>
    </xf>
    <xf numFmtId="3" fontId="38" fillId="0" borderId="20" xfId="40" applyNumberFormat="1" applyFont="1" applyFill="1" applyBorder="1" applyAlignment="1">
      <alignment horizontal="right" vertical="center"/>
    </xf>
    <xf numFmtId="2" fontId="38" fillId="0" borderId="20" xfId="40" applyNumberFormat="1" applyFont="1" applyFill="1" applyBorder="1" applyAlignment="1">
      <alignment vertical="center"/>
    </xf>
    <xf numFmtId="9" fontId="38" fillId="0" borderId="20" xfId="65" applyNumberFormat="1" applyFont="1" applyFill="1" applyBorder="1" applyAlignment="1" applyProtection="1">
      <alignment vertical="center"/>
      <protection/>
    </xf>
    <xf numFmtId="2" fontId="38" fillId="0" borderId="21" xfId="65" applyNumberFormat="1" applyFont="1" applyFill="1" applyBorder="1" applyAlignment="1" applyProtection="1">
      <alignment vertical="center"/>
      <protection/>
    </xf>
    <xf numFmtId="0" fontId="38" fillId="0" borderId="22" xfId="0" applyFont="1" applyFill="1" applyBorder="1" applyAlignment="1">
      <alignment horizontal="left" vertical="center"/>
    </xf>
    <xf numFmtId="2" fontId="38" fillId="0" borderId="23" xfId="0" applyNumberFormat="1" applyFont="1" applyFill="1" applyBorder="1" applyAlignment="1">
      <alignment vertical="center"/>
    </xf>
    <xf numFmtId="0" fontId="38" fillId="0" borderId="22" xfId="0" applyFont="1" applyFill="1" applyBorder="1" applyAlignment="1">
      <alignment horizontal="left" vertical="center"/>
    </xf>
    <xf numFmtId="0" fontId="38" fillId="0" borderId="22" xfId="52" applyFont="1" applyFill="1" applyBorder="1" applyAlignment="1">
      <alignment horizontal="left" vertical="center"/>
      <protection/>
    </xf>
    <xf numFmtId="0" fontId="38" fillId="0" borderId="22" xfId="0" applyFont="1" applyFill="1" applyBorder="1" applyAlignment="1" applyProtection="1">
      <alignment horizontal="left" vertical="center"/>
      <protection locked="0"/>
    </xf>
    <xf numFmtId="2" fontId="38" fillId="0" borderId="23" xfId="40" applyNumberFormat="1" applyFont="1" applyFill="1" applyBorder="1" applyAlignment="1" applyProtection="1">
      <alignment vertical="center"/>
      <protection locked="0"/>
    </xf>
    <xf numFmtId="0" fontId="38" fillId="0" borderId="22" xfId="0" applyNumberFormat="1" applyFont="1" applyFill="1" applyBorder="1" applyAlignment="1" applyProtection="1">
      <alignment horizontal="left" vertical="center"/>
      <protection locked="0"/>
    </xf>
    <xf numFmtId="2" fontId="38" fillId="0" borderId="23" xfId="65" applyNumberFormat="1" applyFont="1" applyFill="1" applyBorder="1" applyAlignment="1" applyProtection="1">
      <alignment vertical="center"/>
      <protection/>
    </xf>
    <xf numFmtId="0" fontId="38" fillId="0" borderId="22" xfId="51" applyFont="1" applyFill="1" applyBorder="1" applyAlignment="1">
      <alignment horizontal="left" vertical="center"/>
      <protection/>
    </xf>
    <xf numFmtId="2" fontId="38" fillId="0" borderId="23" xfId="51" applyNumberFormat="1" applyFont="1" applyFill="1" applyBorder="1" applyAlignment="1" applyProtection="1">
      <alignment vertical="center"/>
      <protection/>
    </xf>
    <xf numFmtId="0" fontId="38" fillId="0" borderId="24" xfId="0" applyFont="1" applyFill="1" applyBorder="1" applyAlignment="1" applyProtection="1">
      <alignment horizontal="left" vertical="center"/>
      <protection locked="0"/>
    </xf>
    <xf numFmtId="190" fontId="38" fillId="0" borderId="15" xfId="0" applyNumberFormat="1" applyFont="1" applyFill="1" applyBorder="1" applyAlignment="1" applyProtection="1">
      <alignment horizontal="center" vertical="center"/>
      <protection locked="0"/>
    </xf>
    <xf numFmtId="0" fontId="38" fillId="0" borderId="15" xfId="0" applyFont="1" applyFill="1" applyBorder="1" applyAlignment="1" applyProtection="1">
      <alignment horizontal="left" vertical="center"/>
      <protection locked="0"/>
    </xf>
    <xf numFmtId="0" fontId="38" fillId="0" borderId="15" xfId="0" applyFont="1" applyFill="1" applyBorder="1" applyAlignment="1" applyProtection="1">
      <alignment horizontal="center" vertical="center"/>
      <protection locked="0"/>
    </xf>
    <xf numFmtId="4" fontId="38" fillId="0" borderId="15" xfId="40" applyNumberFormat="1" applyFont="1" applyFill="1" applyBorder="1" applyAlignment="1" applyProtection="1">
      <alignment horizontal="right" vertical="center"/>
      <protection locked="0"/>
    </xf>
    <xf numFmtId="3" fontId="38" fillId="0" borderId="15" xfId="40" applyNumberFormat="1" applyFont="1" applyFill="1" applyBorder="1" applyAlignment="1" applyProtection="1">
      <alignment horizontal="right" vertical="center"/>
      <protection locked="0"/>
    </xf>
    <xf numFmtId="4" fontId="39" fillId="0" borderId="15" xfId="40" applyNumberFormat="1" applyFont="1" applyFill="1" applyBorder="1" applyAlignment="1" applyProtection="1">
      <alignment horizontal="right" vertical="center"/>
      <protection/>
    </xf>
    <xf numFmtId="3" fontId="39" fillId="0" borderId="15" xfId="40" applyNumberFormat="1" applyFont="1" applyFill="1" applyBorder="1" applyAlignment="1" applyProtection="1">
      <alignment horizontal="right" vertical="center"/>
      <protection/>
    </xf>
    <xf numFmtId="3" fontId="38" fillId="0" borderId="15" xfId="65" applyNumberFormat="1" applyFont="1" applyFill="1" applyBorder="1" applyAlignment="1" applyProtection="1">
      <alignment horizontal="right" vertical="center"/>
      <protection/>
    </xf>
    <xf numFmtId="2" fontId="38" fillId="0" borderId="15" xfId="65" applyNumberFormat="1" applyFont="1" applyFill="1" applyBorder="1" applyAlignment="1" applyProtection="1">
      <alignment vertical="center"/>
      <protection/>
    </xf>
    <xf numFmtId="9" fontId="38" fillId="0" borderId="15" xfId="65" applyNumberFormat="1" applyFont="1" applyFill="1" applyBorder="1" applyAlignment="1" applyProtection="1">
      <alignment vertical="center"/>
      <protection/>
    </xf>
    <xf numFmtId="4" fontId="38" fillId="0" borderId="15" xfId="40" applyNumberFormat="1" applyFont="1" applyFill="1" applyBorder="1" applyAlignment="1" applyProtection="1">
      <alignment horizontal="right" vertical="center"/>
      <protection/>
    </xf>
    <xf numFmtId="3" fontId="38" fillId="0" borderId="15" xfId="0" applyNumberFormat="1" applyFont="1" applyFill="1" applyBorder="1" applyAlignment="1">
      <alignment horizontal="right" vertical="center"/>
    </xf>
    <xf numFmtId="2" fontId="38" fillId="0" borderId="16" xfId="65" applyNumberFormat="1" applyFont="1" applyFill="1" applyBorder="1" applyAlignment="1" applyProtection="1">
      <alignment vertical="center"/>
      <protection/>
    </xf>
    <xf numFmtId="0" fontId="14" fillId="0" borderId="13" xfId="0" applyFont="1" applyFill="1" applyBorder="1" applyAlignment="1" applyProtection="1">
      <alignment vertical="center"/>
      <protection locked="0"/>
    </xf>
    <xf numFmtId="0" fontId="14" fillId="0" borderId="13" xfId="0" applyFont="1" applyFill="1" applyBorder="1" applyAlignment="1" applyProtection="1">
      <alignment vertical="center"/>
      <protection/>
    </xf>
    <xf numFmtId="0" fontId="38" fillId="0" borderId="25" xfId="0" applyFont="1" applyFill="1" applyBorder="1" applyAlignment="1">
      <alignment horizontal="left" vertical="center"/>
    </xf>
    <xf numFmtId="190" fontId="38" fillId="0" borderId="10" xfId="0" applyNumberFormat="1" applyFont="1" applyFill="1" applyBorder="1" applyAlignment="1">
      <alignment horizontal="center" vertical="center"/>
    </xf>
    <xf numFmtId="0" fontId="38" fillId="0" borderId="10" xfId="0" applyFont="1" applyFill="1" applyBorder="1" applyAlignment="1">
      <alignment horizontal="left" vertical="center"/>
    </xf>
    <xf numFmtId="0" fontId="38" fillId="0" borderId="10" xfId="0" applyFont="1" applyFill="1" applyBorder="1" applyAlignment="1">
      <alignment horizontal="center" vertical="center"/>
    </xf>
    <xf numFmtId="4" fontId="38" fillId="0" borderId="10" xfId="40" applyNumberFormat="1" applyFont="1" applyFill="1" applyBorder="1" applyAlignment="1">
      <alignment horizontal="right" vertical="center"/>
    </xf>
    <xf numFmtId="3" fontId="38" fillId="0" borderId="10" xfId="40" applyNumberFormat="1" applyFont="1" applyFill="1" applyBorder="1" applyAlignment="1">
      <alignment horizontal="right" vertical="center"/>
    </xf>
    <xf numFmtId="4" fontId="39" fillId="0" borderId="10" xfId="40" applyNumberFormat="1" applyFont="1" applyFill="1" applyBorder="1" applyAlignment="1">
      <alignment horizontal="right" vertical="center"/>
    </xf>
    <xf numFmtId="3" fontId="39" fillId="0" borderId="10" xfId="40" applyNumberFormat="1" applyFont="1" applyFill="1" applyBorder="1" applyAlignment="1">
      <alignment horizontal="right" vertical="center"/>
    </xf>
    <xf numFmtId="3" fontId="38" fillId="0" borderId="10" xfId="42" applyNumberFormat="1" applyFont="1" applyFill="1" applyBorder="1" applyAlignment="1">
      <alignment horizontal="right" vertical="center"/>
    </xf>
    <xf numFmtId="2" fontId="38" fillId="0" borderId="10" xfId="42" applyNumberFormat="1" applyFont="1" applyFill="1" applyBorder="1" applyAlignment="1">
      <alignment vertical="center"/>
    </xf>
    <xf numFmtId="9" fontId="38" fillId="0" borderId="10" xfId="65" applyNumberFormat="1" applyFont="1" applyFill="1" applyBorder="1" applyAlignment="1" applyProtection="1">
      <alignment vertical="center"/>
      <protection/>
    </xf>
    <xf numFmtId="2" fontId="38" fillId="0" borderId="26" xfId="0" applyNumberFormat="1" applyFont="1" applyFill="1" applyBorder="1" applyAlignment="1">
      <alignment vertical="center"/>
    </xf>
    <xf numFmtId="0" fontId="38" fillId="0" borderId="27" xfId="0" applyFont="1" applyFill="1" applyBorder="1" applyAlignment="1">
      <alignment horizontal="left" vertical="center"/>
    </xf>
    <xf numFmtId="190" fontId="38" fillId="0" borderId="28" xfId="0" applyNumberFormat="1" applyFont="1" applyFill="1" applyBorder="1" applyAlignment="1">
      <alignment horizontal="center" vertical="center"/>
    </xf>
    <xf numFmtId="0" fontId="38" fillId="0" borderId="28" xfId="0" applyFont="1" applyFill="1" applyBorder="1" applyAlignment="1">
      <alignment horizontal="left" vertical="center"/>
    </xf>
    <xf numFmtId="0" fontId="38" fillId="0" borderId="28" xfId="0" applyFont="1" applyFill="1" applyBorder="1" applyAlignment="1">
      <alignment horizontal="center" vertical="center"/>
    </xf>
    <xf numFmtId="4" fontId="38" fillId="0" borderId="28" xfId="40" applyNumberFormat="1" applyFont="1" applyFill="1" applyBorder="1" applyAlignment="1">
      <alignment horizontal="right" vertical="center"/>
    </xf>
    <xf numFmtId="3" fontId="38" fillId="0" borderId="28" xfId="40" applyNumberFormat="1" applyFont="1" applyFill="1" applyBorder="1" applyAlignment="1">
      <alignment horizontal="right" vertical="center"/>
    </xf>
    <xf numFmtId="4" fontId="39" fillId="0" borderId="28" xfId="40" applyNumberFormat="1" applyFont="1" applyFill="1" applyBorder="1" applyAlignment="1">
      <alignment horizontal="right" vertical="center"/>
    </xf>
    <xf numFmtId="3" fontId="39" fillId="0" borderId="28" xfId="40" applyNumberFormat="1" applyFont="1" applyFill="1" applyBorder="1" applyAlignment="1">
      <alignment horizontal="right" vertical="center"/>
    </xf>
    <xf numFmtId="3" fontId="38" fillId="0" borderId="28" xfId="42" applyNumberFormat="1" applyFont="1" applyFill="1" applyBorder="1" applyAlignment="1">
      <alignment horizontal="right" vertical="center"/>
    </xf>
    <xf numFmtId="2" fontId="38" fillId="0" borderId="28" xfId="42" applyNumberFormat="1" applyFont="1" applyFill="1" applyBorder="1" applyAlignment="1">
      <alignment vertical="center"/>
    </xf>
    <xf numFmtId="9" fontId="38" fillId="0" borderId="28" xfId="65" applyNumberFormat="1" applyFont="1" applyFill="1" applyBorder="1" applyAlignment="1" applyProtection="1">
      <alignment vertical="center"/>
      <protection/>
    </xf>
    <xf numFmtId="2" fontId="38" fillId="0" borderId="29" xfId="0" applyNumberFormat="1" applyFont="1" applyFill="1" applyBorder="1" applyAlignment="1">
      <alignment vertical="center"/>
    </xf>
    <xf numFmtId="2" fontId="38" fillId="0" borderId="16" xfId="40" applyNumberFormat="1" applyFont="1" applyFill="1" applyBorder="1" applyAlignment="1" applyProtection="1">
      <alignment vertical="center"/>
      <protection locked="0"/>
    </xf>
    <xf numFmtId="193" fontId="28" fillId="0" borderId="20" xfId="0" applyNumberFormat="1" applyFont="1" applyFill="1" applyBorder="1" applyAlignment="1" applyProtection="1">
      <alignment horizontal="center" wrapText="1"/>
      <protection/>
    </xf>
    <xf numFmtId="0" fontId="32" fillId="33" borderId="30" xfId="0" applyFont="1" applyFill="1" applyBorder="1" applyAlignment="1" applyProtection="1">
      <alignment horizontal="center" vertical="center"/>
      <protection/>
    </xf>
    <xf numFmtId="0" fontId="27" fillId="33" borderId="30" xfId="0" applyFont="1" applyFill="1" applyBorder="1" applyAlignment="1">
      <alignment/>
    </xf>
    <xf numFmtId="185" fontId="28" fillId="0" borderId="20" xfId="0" applyNumberFormat="1" applyFont="1" applyFill="1" applyBorder="1" applyAlignment="1" applyProtection="1">
      <alignment horizontal="center" wrapText="1"/>
      <protection/>
    </xf>
    <xf numFmtId="0" fontId="28" fillId="0" borderId="20" xfId="0" applyFont="1" applyFill="1" applyBorder="1" applyAlignment="1" applyProtection="1">
      <alignment horizontal="center" wrapText="1"/>
      <protection/>
    </xf>
    <xf numFmtId="0" fontId="28" fillId="0" borderId="15" xfId="0" applyFont="1" applyFill="1" applyBorder="1" applyAlignment="1" applyProtection="1">
      <alignment horizontal="center" wrapText="1"/>
      <protection/>
    </xf>
    <xf numFmtId="193" fontId="28" fillId="0" borderId="21" xfId="0" applyNumberFormat="1" applyFont="1" applyFill="1" applyBorder="1" applyAlignment="1" applyProtection="1">
      <alignment horizontal="center" wrapText="1"/>
      <protection/>
    </xf>
    <xf numFmtId="43" fontId="28" fillId="0" borderId="19" xfId="40" applyFont="1" applyFill="1" applyBorder="1" applyAlignment="1" applyProtection="1">
      <alignment horizontal="center"/>
      <protection/>
    </xf>
    <xf numFmtId="43" fontId="28" fillId="0" borderId="24" xfId="40" applyFont="1" applyFill="1" applyBorder="1" applyAlignment="1" applyProtection="1">
      <alignment horizontal="center"/>
      <protection/>
    </xf>
    <xf numFmtId="0" fontId="11" fillId="0" borderId="11" xfId="0" applyNumberFormat="1" applyFont="1" applyFill="1" applyBorder="1" applyAlignment="1" applyProtection="1">
      <alignment horizontal="right" vertical="center" wrapText="1"/>
      <protection locked="0"/>
    </xf>
    <xf numFmtId="0" fontId="0" fillId="0" borderId="11" xfId="0" applyFill="1" applyBorder="1" applyAlignment="1">
      <alignment horizontal="right" vertical="center" wrapText="1"/>
    </xf>
    <xf numFmtId="0" fontId="11" fillId="0" borderId="11" xfId="0" applyFont="1" applyFill="1" applyBorder="1" applyAlignment="1">
      <alignment horizontal="right" vertical="center" wrapText="1"/>
    </xf>
    <xf numFmtId="193" fontId="23" fillId="0" borderId="31" xfId="0" applyNumberFormat="1" applyFont="1" applyFill="1" applyBorder="1" applyAlignment="1" applyProtection="1">
      <alignment horizontal="right" vertical="center" wrapText="1"/>
      <protection locked="0"/>
    </xf>
    <xf numFmtId="193" fontId="23" fillId="0" borderId="32" xfId="0" applyNumberFormat="1" applyFont="1" applyFill="1" applyBorder="1" applyAlignment="1" applyProtection="1">
      <alignment horizontal="right" vertical="center" wrapText="1"/>
      <protection locked="0"/>
    </xf>
    <xf numFmtId="193" fontId="23" fillId="0" borderId="33" xfId="0" applyNumberFormat="1" applyFont="1" applyFill="1" applyBorder="1" applyAlignment="1" applyProtection="1">
      <alignment horizontal="right" vertical="center" wrapText="1"/>
      <protection locked="0"/>
    </xf>
    <xf numFmtId="193" fontId="23" fillId="0" borderId="34" xfId="0" applyNumberFormat="1" applyFont="1" applyFill="1" applyBorder="1" applyAlignment="1" applyProtection="1">
      <alignment horizontal="right" vertical="center" wrapText="1"/>
      <protection locked="0"/>
    </xf>
    <xf numFmtId="193" fontId="23" fillId="0" borderId="0" xfId="0" applyNumberFormat="1" applyFont="1" applyFill="1" applyBorder="1" applyAlignment="1" applyProtection="1">
      <alignment horizontal="right" vertical="center" wrapText="1"/>
      <protection locked="0"/>
    </xf>
    <xf numFmtId="193" fontId="23" fillId="0" borderId="35" xfId="0" applyNumberFormat="1" applyFont="1" applyFill="1" applyBorder="1" applyAlignment="1" applyProtection="1">
      <alignment horizontal="right" vertical="center" wrapText="1"/>
      <protection locked="0"/>
    </xf>
    <xf numFmtId="193" fontId="23" fillId="0" borderId="36" xfId="0" applyNumberFormat="1" applyFont="1" applyFill="1" applyBorder="1" applyAlignment="1" applyProtection="1">
      <alignment horizontal="right" vertical="center" wrapText="1"/>
      <protection locked="0"/>
    </xf>
    <xf numFmtId="193" fontId="23" fillId="0" borderId="37" xfId="0" applyNumberFormat="1" applyFont="1" applyFill="1" applyBorder="1" applyAlignment="1" applyProtection="1">
      <alignment horizontal="right" vertical="center" wrapText="1"/>
      <protection locked="0"/>
    </xf>
    <xf numFmtId="193" fontId="23" fillId="0" borderId="38" xfId="0" applyNumberFormat="1" applyFont="1" applyFill="1" applyBorder="1" applyAlignment="1" applyProtection="1">
      <alignment horizontal="right" vertical="center" wrapText="1"/>
      <protection locked="0"/>
    </xf>
    <xf numFmtId="190" fontId="28" fillId="0" borderId="20" xfId="0" applyNumberFormat="1" applyFont="1" applyFill="1" applyBorder="1" applyAlignment="1" applyProtection="1">
      <alignment horizontal="center" wrapText="1"/>
      <protection/>
    </xf>
    <xf numFmtId="190" fontId="28" fillId="0" borderId="15" xfId="0" applyNumberFormat="1" applyFont="1" applyFill="1" applyBorder="1" applyAlignment="1" applyProtection="1">
      <alignment horizontal="center" wrapText="1"/>
      <protection/>
    </xf>
    <xf numFmtId="0" fontId="28" fillId="0" borderId="15" xfId="0" applyFont="1" applyFill="1" applyBorder="1" applyAlignment="1" applyProtection="1">
      <alignment horizontal="center"/>
      <protection/>
    </xf>
    <xf numFmtId="0" fontId="8" fillId="0" borderId="39" xfId="0" applyFont="1" applyFill="1" applyBorder="1" applyAlignment="1" applyProtection="1">
      <alignment horizontal="left" vertical="center"/>
      <protection locked="0"/>
    </xf>
    <xf numFmtId="0" fontId="8" fillId="0" borderId="40"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14" fillId="33" borderId="36" xfId="0" applyFont="1" applyFill="1" applyBorder="1" applyAlignment="1">
      <alignment horizontal="center" vertical="center"/>
    </xf>
    <xf numFmtId="0" fontId="14" fillId="33" borderId="37" xfId="0" applyFont="1" applyFill="1" applyBorder="1" applyAlignment="1">
      <alignment horizontal="center" vertical="center"/>
    </xf>
    <xf numFmtId="0" fontId="14" fillId="33" borderId="38" xfId="0" applyFont="1" applyFill="1" applyBorder="1" applyAlignment="1">
      <alignment horizontal="center" vertical="center"/>
    </xf>
    <xf numFmtId="0" fontId="26" fillId="33" borderId="30" xfId="0" applyFont="1" applyFill="1" applyBorder="1" applyAlignment="1" applyProtection="1">
      <alignment horizontal="center" vertical="center"/>
      <protection/>
    </xf>
    <xf numFmtId="0" fontId="15" fillId="33" borderId="30" xfId="0" applyFont="1" applyFill="1" applyBorder="1" applyAlignment="1">
      <alignment/>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Çıkış" xfId="43"/>
    <cellStyle name="Giriş" xfId="44"/>
    <cellStyle name="Hesaplama" xfId="45"/>
    <cellStyle name="İşaretli Hücre" xfId="46"/>
    <cellStyle name="İyi" xfId="47"/>
    <cellStyle name="Followed Hyperlink" xfId="48"/>
    <cellStyle name="Hyperlink" xfId="49"/>
    <cellStyle name="Kötü" xfId="50"/>
    <cellStyle name="Normal 2" xfId="51"/>
    <cellStyle name="Normal_1-7Şubat,2008"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60305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400050</xdr:colOff>
      <xdr:row>0</xdr:row>
      <xdr:rowOff>0</xdr:rowOff>
    </xdr:to>
    <xdr:sp fLocksText="0">
      <xdr:nvSpPr>
        <xdr:cNvPr id="2" name="Text Box 2"/>
        <xdr:cNvSpPr txBox="1">
          <a:spLocks noChangeArrowheads="1"/>
        </xdr:cNvSpPr>
      </xdr:nvSpPr>
      <xdr:spPr>
        <a:xfrm>
          <a:off x="13620750" y="0"/>
          <a:ext cx="24098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0</xdr:colOff>
      <xdr:row>1</xdr:row>
      <xdr:rowOff>0</xdr:rowOff>
    </xdr:to>
    <xdr:sp>
      <xdr:nvSpPr>
        <xdr:cNvPr id="3" name="Text Box 5"/>
        <xdr:cNvSpPr txBox="1">
          <a:spLocks noChangeArrowheads="1"/>
        </xdr:cNvSpPr>
      </xdr:nvSpPr>
      <xdr:spPr>
        <a:xfrm>
          <a:off x="19050" y="0"/>
          <a:ext cx="16011525" cy="619125"/>
        </a:xfrm>
        <a:prstGeom prst="rect">
          <a:avLst/>
        </a:prstGeom>
        <a:solidFill>
          <a:srgbClr val="FFCC99"/>
        </a:solidFill>
        <a:ln w="38100" cmpd="dbl">
          <a:noFill/>
        </a:ln>
      </xdr:spPr>
      <xdr:txBody>
        <a:bodyPr vertOverflow="clip" wrap="square" lIns="54864" tIns="54864" rIns="54864" bIns="54864" anchor="ctr"/>
        <a:p>
          <a:pPr algn="ctr">
            <a:defRPr/>
          </a:pPr>
          <a:r>
            <a:rPr lang="en-US" cap="none" sz="2800" b="1" i="0" u="none" baseline="0">
              <a:solidFill>
                <a:srgbClr val="000000"/>
              </a:solidFill>
              <a:latin typeface="Garamond"/>
              <a:ea typeface="Garamond"/>
              <a:cs typeface="Garamond"/>
            </a:rPr>
            <a:t>TÜRKİYE'S WEEKEND MARKET DATA </a:t>
          </a:r>
          <a:r>
            <a:rPr lang="en-US" cap="none" sz="28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19</xdr:col>
      <xdr:colOff>371475</xdr:colOff>
      <xdr:row>0</xdr:row>
      <xdr:rowOff>114300</xdr:rowOff>
    </xdr:from>
    <xdr:to>
      <xdr:col>21</xdr:col>
      <xdr:colOff>323850</xdr:colOff>
      <xdr:row>0</xdr:row>
      <xdr:rowOff>619125</xdr:rowOff>
    </xdr:to>
    <xdr:sp fLocksText="0">
      <xdr:nvSpPr>
        <xdr:cNvPr id="4" name="Text Box 6"/>
        <xdr:cNvSpPr txBox="1">
          <a:spLocks noChangeArrowheads="1"/>
        </xdr:cNvSpPr>
      </xdr:nvSpPr>
      <xdr:spPr>
        <a:xfrm>
          <a:off x="14325600" y="114300"/>
          <a:ext cx="1628775" cy="504825"/>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45
</a:t>
          </a:r>
          <a:r>
            <a:rPr lang="en-US" cap="none" sz="1600" b="0" i="0" u="none" baseline="0">
              <a:solidFill>
                <a:srgbClr val="000000"/>
              </a:solidFill>
              <a:latin typeface="Garamond"/>
              <a:ea typeface="Garamond"/>
              <a:cs typeface="Garamond"/>
            </a:rPr>
            <a:t>05-07 NOV 2010</a:t>
          </a:r>
          <a:r>
            <a:rPr lang="en-US" cap="none" sz="1600" b="0" i="0" u="sng"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0487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85725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0325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 name="Text Box 4"/>
        <xdr:cNvSpPr txBox="1">
          <a:spLocks noChangeArrowheads="1"/>
        </xdr:cNvSpPr>
      </xdr:nvSpPr>
      <xdr:spPr>
        <a:xfrm>
          <a:off x="8439150" y="0"/>
          <a:ext cx="1885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031557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6" name="Text Box 6"/>
        <xdr:cNvSpPr txBox="1">
          <a:spLocks noChangeArrowheads="1"/>
        </xdr:cNvSpPr>
      </xdr:nvSpPr>
      <xdr:spPr>
        <a:xfrm>
          <a:off x="8782050" y="0"/>
          <a:ext cx="15240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0325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8" name="Text Box 8"/>
        <xdr:cNvSpPr txBox="1">
          <a:spLocks noChangeArrowheads="1"/>
        </xdr:cNvSpPr>
      </xdr:nvSpPr>
      <xdr:spPr>
        <a:xfrm>
          <a:off x="8439150" y="0"/>
          <a:ext cx="1885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03155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7381875" y="0"/>
          <a:ext cx="2895600"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0487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85725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0325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4" name="Text Box 14"/>
        <xdr:cNvSpPr txBox="1">
          <a:spLocks noChangeArrowheads="1"/>
        </xdr:cNvSpPr>
      </xdr:nvSpPr>
      <xdr:spPr>
        <a:xfrm>
          <a:off x="8439150" y="0"/>
          <a:ext cx="1885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15" name="Text Box 16"/>
        <xdr:cNvSpPr txBox="1">
          <a:spLocks noChangeArrowheads="1"/>
        </xdr:cNvSpPr>
      </xdr:nvSpPr>
      <xdr:spPr>
        <a:xfrm>
          <a:off x="8782050" y="0"/>
          <a:ext cx="15240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0325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7" name="Text Box 18"/>
        <xdr:cNvSpPr txBox="1">
          <a:spLocks noChangeArrowheads="1"/>
        </xdr:cNvSpPr>
      </xdr:nvSpPr>
      <xdr:spPr>
        <a:xfrm>
          <a:off x="8439150" y="0"/>
          <a:ext cx="1885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390525</xdr:colOff>
      <xdr:row>0</xdr:row>
      <xdr:rowOff>0</xdr:rowOff>
    </xdr:to>
    <xdr:sp>
      <xdr:nvSpPr>
        <xdr:cNvPr id="18" name="Text Box 19"/>
        <xdr:cNvSpPr txBox="1">
          <a:spLocks noChangeArrowheads="1"/>
        </xdr:cNvSpPr>
      </xdr:nvSpPr>
      <xdr:spPr>
        <a:xfrm>
          <a:off x="19050" y="0"/>
          <a:ext cx="103060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390525</xdr:colOff>
      <xdr:row>0</xdr:row>
      <xdr:rowOff>0</xdr:rowOff>
    </xdr:to>
    <xdr:sp>
      <xdr:nvSpPr>
        <xdr:cNvPr id="19" name="Text Box 21"/>
        <xdr:cNvSpPr txBox="1">
          <a:spLocks noChangeArrowheads="1"/>
        </xdr:cNvSpPr>
      </xdr:nvSpPr>
      <xdr:spPr>
        <a:xfrm>
          <a:off x="19050" y="0"/>
          <a:ext cx="1030605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390525</xdr:colOff>
      <xdr:row>0</xdr:row>
      <xdr:rowOff>0</xdr:rowOff>
    </xdr:to>
    <xdr:sp fLocksText="0">
      <xdr:nvSpPr>
        <xdr:cNvPr id="20" name="Text Box 22"/>
        <xdr:cNvSpPr txBox="1">
          <a:spLocks noChangeArrowheads="1"/>
        </xdr:cNvSpPr>
      </xdr:nvSpPr>
      <xdr:spPr>
        <a:xfrm>
          <a:off x="9725025" y="0"/>
          <a:ext cx="60007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0325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2" name="Text Box 24"/>
        <xdr:cNvSpPr txBox="1">
          <a:spLocks noChangeArrowheads="1"/>
        </xdr:cNvSpPr>
      </xdr:nvSpPr>
      <xdr:spPr>
        <a:xfrm>
          <a:off x="8439150" y="0"/>
          <a:ext cx="1885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0325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4" name="Text Box 28"/>
        <xdr:cNvSpPr txBox="1">
          <a:spLocks noChangeArrowheads="1"/>
        </xdr:cNvSpPr>
      </xdr:nvSpPr>
      <xdr:spPr>
        <a:xfrm>
          <a:off x="8439150" y="0"/>
          <a:ext cx="1885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0325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6" name="Text Box 32"/>
        <xdr:cNvSpPr txBox="1">
          <a:spLocks noChangeArrowheads="1"/>
        </xdr:cNvSpPr>
      </xdr:nvSpPr>
      <xdr:spPr>
        <a:xfrm>
          <a:off x="8439150" y="0"/>
          <a:ext cx="1885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0325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8" name="Text Box 36"/>
        <xdr:cNvSpPr txBox="1">
          <a:spLocks noChangeArrowheads="1"/>
        </xdr:cNvSpPr>
      </xdr:nvSpPr>
      <xdr:spPr>
        <a:xfrm>
          <a:off x="8439150" y="0"/>
          <a:ext cx="1885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0325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0" name="Text Box 40"/>
        <xdr:cNvSpPr txBox="1">
          <a:spLocks noChangeArrowheads="1"/>
        </xdr:cNvSpPr>
      </xdr:nvSpPr>
      <xdr:spPr>
        <a:xfrm>
          <a:off x="8439150" y="0"/>
          <a:ext cx="1885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0325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2" name="Text Box 44"/>
        <xdr:cNvSpPr txBox="1">
          <a:spLocks noChangeArrowheads="1"/>
        </xdr:cNvSpPr>
      </xdr:nvSpPr>
      <xdr:spPr>
        <a:xfrm>
          <a:off x="8439150" y="0"/>
          <a:ext cx="1885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0325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4" name="Text Box 48"/>
        <xdr:cNvSpPr txBox="1">
          <a:spLocks noChangeArrowheads="1"/>
        </xdr:cNvSpPr>
      </xdr:nvSpPr>
      <xdr:spPr>
        <a:xfrm>
          <a:off x="8439150" y="0"/>
          <a:ext cx="1885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0325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6" name="Text Box 52"/>
        <xdr:cNvSpPr txBox="1">
          <a:spLocks noChangeArrowheads="1"/>
        </xdr:cNvSpPr>
      </xdr:nvSpPr>
      <xdr:spPr>
        <a:xfrm>
          <a:off x="8439150" y="0"/>
          <a:ext cx="1885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0325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8" name="Text Box 56"/>
        <xdr:cNvSpPr txBox="1">
          <a:spLocks noChangeArrowheads="1"/>
        </xdr:cNvSpPr>
      </xdr:nvSpPr>
      <xdr:spPr>
        <a:xfrm>
          <a:off x="8439150" y="0"/>
          <a:ext cx="1885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83</xdr:row>
      <xdr:rowOff>76200</xdr:rowOff>
    </xdr:from>
    <xdr:to>
      <xdr:col>42</xdr:col>
      <xdr:colOff>104775</xdr:colOff>
      <xdr:row>92</xdr:row>
      <xdr:rowOff>38100</xdr:rowOff>
    </xdr:to>
    <xdr:sp>
      <xdr:nvSpPr>
        <xdr:cNvPr id="39" name="Text Box 57"/>
        <xdr:cNvSpPr txBox="1">
          <a:spLocks noChangeArrowheads="1"/>
        </xdr:cNvSpPr>
      </xdr:nvSpPr>
      <xdr:spPr>
        <a:xfrm>
          <a:off x="19050" y="16040100"/>
          <a:ext cx="16030575"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0325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1" name="Text Box 60"/>
        <xdr:cNvSpPr txBox="1">
          <a:spLocks noChangeArrowheads="1"/>
        </xdr:cNvSpPr>
      </xdr:nvSpPr>
      <xdr:spPr>
        <a:xfrm>
          <a:off x="8439150" y="0"/>
          <a:ext cx="1885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0325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3" name="Text Box 64"/>
        <xdr:cNvSpPr txBox="1">
          <a:spLocks noChangeArrowheads="1"/>
        </xdr:cNvSpPr>
      </xdr:nvSpPr>
      <xdr:spPr>
        <a:xfrm>
          <a:off x="8439150" y="0"/>
          <a:ext cx="1885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0325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5" name="Text Box 68"/>
        <xdr:cNvSpPr txBox="1">
          <a:spLocks noChangeArrowheads="1"/>
        </xdr:cNvSpPr>
      </xdr:nvSpPr>
      <xdr:spPr>
        <a:xfrm>
          <a:off x="8439150" y="0"/>
          <a:ext cx="18859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47625</xdr:rowOff>
    </xdr:from>
    <xdr:to>
      <xdr:col>21</xdr:col>
      <xdr:colOff>390525</xdr:colOff>
      <xdr:row>0</xdr:row>
      <xdr:rowOff>581025</xdr:rowOff>
    </xdr:to>
    <xdr:sp>
      <xdr:nvSpPr>
        <xdr:cNvPr id="46" name="Text Box 69"/>
        <xdr:cNvSpPr txBox="1">
          <a:spLocks noChangeArrowheads="1"/>
        </xdr:cNvSpPr>
      </xdr:nvSpPr>
      <xdr:spPr>
        <a:xfrm>
          <a:off x="0" y="47625"/>
          <a:ext cx="10325100" cy="533400"/>
        </a:xfrm>
        <a:prstGeom prst="rect">
          <a:avLst/>
        </a:prstGeom>
        <a:solidFill>
          <a:srgbClr val="FFCC99"/>
        </a:solidFill>
        <a:ln w="38100" cmpd="dbl">
          <a:noFill/>
        </a:ln>
      </xdr:spPr>
      <xdr:txBody>
        <a:bodyPr vertOverflow="clip" wrap="square" lIns="36576" tIns="32004" rIns="36576" bIns="32004" anchor="ctr"/>
        <a:p>
          <a:pPr algn="ctr">
            <a:defRPr/>
          </a:pPr>
          <a:r>
            <a:rPr lang="en-US" cap="none" sz="1400" b="1" i="0" u="none" baseline="0">
              <a:solidFill>
                <a:srgbClr val="000000"/>
              </a:solidFill>
              <a:latin typeface="Garamond"/>
              <a:ea typeface="Garamond"/>
              <a:cs typeface="Garamond"/>
            </a:rPr>
            <a:t>TÜRKİYE'S WEEKEND MARKET DATA</a:t>
          </a:r>
          <a:r>
            <a:rPr lang="en-US" cap="none" sz="1800" b="0" i="0" u="none" baseline="0">
              <a:solidFill>
                <a:srgbClr val="000000"/>
              </a:solidFill>
              <a:latin typeface="Garamond"/>
              <a:ea typeface="Garamond"/>
              <a:cs typeface="Garamond"/>
            </a:rPr>
            <a:t> </a:t>
          </a:r>
          <a:r>
            <a:rPr lang="en-US" cap="none" sz="1200" b="0" i="0" u="none" baseline="0">
              <a:solidFill>
                <a:srgbClr val="000000"/>
              </a:solidFill>
              <a:latin typeface="Garamond"/>
              <a:ea typeface="Garamond"/>
              <a:cs typeface="Garamond"/>
            </a:rPr>
            <a:t>/ WEEKEND BOX OFFICE &amp; ADMISSION REPORT</a:t>
          </a:r>
        </a:p>
      </xdr:txBody>
    </xdr:sp>
    <xdr:clientData/>
  </xdr:twoCellAnchor>
  <xdr:twoCellAnchor>
    <xdr:from>
      <xdr:col>19</xdr:col>
      <xdr:colOff>628650</xdr:colOff>
      <xdr:row>0</xdr:row>
      <xdr:rowOff>142875</xdr:rowOff>
    </xdr:from>
    <xdr:to>
      <xdr:col>21</xdr:col>
      <xdr:colOff>323850</xdr:colOff>
      <xdr:row>0</xdr:row>
      <xdr:rowOff>571500</xdr:rowOff>
    </xdr:to>
    <xdr:sp fLocksText="0">
      <xdr:nvSpPr>
        <xdr:cNvPr id="47" name="Text Box 70"/>
        <xdr:cNvSpPr txBox="1">
          <a:spLocks noChangeArrowheads="1"/>
        </xdr:cNvSpPr>
      </xdr:nvSpPr>
      <xdr:spPr>
        <a:xfrm>
          <a:off x="9067800" y="142875"/>
          <a:ext cx="1190625" cy="428625"/>
        </a:xfrm>
        <a:prstGeom prst="rect">
          <a:avLst/>
        </a:prstGeom>
        <a:solidFill>
          <a:srgbClr val="FFCC99"/>
        </a:solidFill>
        <a:ln w="9525" cmpd="sng">
          <a:noFill/>
        </a:ln>
      </xdr:spPr>
      <xdr:txBody>
        <a:bodyPr vertOverflow="clip" wrap="square" lIns="0" tIns="22860" rIns="27432" bIns="0"/>
        <a:p>
          <a:pPr algn="r">
            <a:defRPr/>
          </a:pPr>
          <a:r>
            <a:rPr lang="en-US" cap="none" sz="1000" b="0" i="0" u="none" baseline="0">
              <a:solidFill>
                <a:srgbClr val="000000"/>
              </a:solidFill>
              <a:latin typeface="Garamond"/>
              <a:ea typeface="Garamond"/>
              <a:cs typeface="Garamond"/>
            </a:rPr>
            <a:t>WEE</a:t>
          </a:r>
          <a:r>
            <a:rPr lang="en-US" cap="none" sz="1000" b="0" i="0" u="sng" baseline="0">
              <a:solidFill>
                <a:srgbClr val="000000"/>
              </a:solidFill>
              <a:latin typeface="Garamond"/>
              <a:ea typeface="Garamond"/>
              <a:cs typeface="Garamond"/>
            </a:rPr>
            <a:t>K</a:t>
          </a:r>
          <a:r>
            <a:rPr lang="en-US" cap="none" sz="1000" b="0" i="0" u="none" baseline="0">
              <a:solidFill>
                <a:srgbClr val="000000"/>
              </a:solidFill>
              <a:latin typeface="Garamond"/>
              <a:ea typeface="Garamond"/>
              <a:cs typeface="Garamond"/>
            </a:rPr>
            <a:t>END: 45
</a:t>
          </a:r>
          <a:r>
            <a:rPr lang="en-US" cap="none" sz="1000" b="0" i="0" u="none" baseline="0">
              <a:solidFill>
                <a:srgbClr val="000000"/>
              </a:solidFill>
              <a:latin typeface="Garamond"/>
              <a:ea typeface="Garamond"/>
              <a:cs typeface="Garamond"/>
            </a:rPr>
            <a:t>05-07 NOV 2010</a:t>
          </a:r>
          <a:r>
            <a:rPr lang="en-US" cap="none" sz="1000" b="0" i="0" u="none" baseline="0">
              <a:solidFill>
                <a:srgbClr val="FFFFFF"/>
              </a:solidFill>
              <a:latin typeface="Garamond"/>
              <a:ea typeface="Garamond"/>
              <a:cs typeface="Garamond"/>
            </a:rPr>
            <a:t>
</a:t>
          </a:r>
          <a:r>
            <a:rPr lang="en-US" cap="none" sz="1000" b="0" i="0" u="none" baseline="0">
              <a:solidFill>
                <a:srgbClr val="FFFFFF"/>
              </a:solidFill>
              <a:latin typeface="Garamond"/>
              <a:ea typeface="Garamond"/>
              <a:cs typeface="Garamon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68"/>
  <sheetViews>
    <sheetView tabSelected="1" zoomScale="78" zoomScaleNormal="78" zoomScalePageLayoutView="0" workbookViewId="0" topLeftCell="A1">
      <selection activeCell="H13" sqref="H13"/>
    </sheetView>
  </sheetViews>
  <sheetFormatPr defaultColWidth="4.421875" defaultRowHeight="12.75"/>
  <cols>
    <col min="1" max="1" width="4.140625" style="71" bestFit="1" customWidth="1"/>
    <col min="2" max="2" width="36.7109375" style="15" bestFit="1" customWidth="1"/>
    <col min="3" max="3" width="9.421875" style="16" bestFit="1" customWidth="1"/>
    <col min="4" max="4" width="22.140625" style="6" bestFit="1" customWidth="1"/>
    <col min="5" max="5" width="5.421875" style="17" customWidth="1"/>
    <col min="6" max="6" width="6.421875" style="17" customWidth="1"/>
    <col min="7" max="7" width="7.00390625" style="17" customWidth="1"/>
    <col min="8" max="8" width="12.28125" style="20" customWidth="1"/>
    <col min="9" max="9" width="8.7109375" style="26" customWidth="1"/>
    <col min="10" max="10" width="12.8515625" style="20" customWidth="1"/>
    <col min="11" max="11" width="7.8515625" style="26" customWidth="1"/>
    <col min="12" max="12" width="12.00390625" style="20" customWidth="1"/>
    <col min="13" max="13" width="8.00390625" style="26" customWidth="1"/>
    <col min="14" max="14" width="14.140625" style="23" customWidth="1"/>
    <col min="15" max="15" width="8.57421875" style="27" bestFit="1" customWidth="1"/>
    <col min="16" max="16" width="7.28125" style="41" customWidth="1"/>
    <col min="17" max="17" width="6.57421875" style="42" bestFit="1" customWidth="1"/>
    <col min="18" max="18" width="12.7109375" style="43" customWidth="1"/>
    <col min="19" max="19" width="7.00390625" style="44" bestFit="1" customWidth="1"/>
    <col min="20" max="20" width="14.57421875" style="43" bestFit="1" customWidth="1"/>
    <col min="21" max="21" width="10.57421875" style="41" bestFit="1" customWidth="1"/>
    <col min="22" max="22" width="6.00390625" style="42" customWidth="1"/>
    <col min="23" max="23" width="2.421875" style="75" bestFit="1" customWidth="1"/>
    <col min="24" max="25" width="4.421875" style="6" customWidth="1"/>
    <col min="26" max="26" width="1.8515625" style="6" bestFit="1" customWidth="1"/>
    <col min="27" max="16384" width="4.421875" style="6" customWidth="1"/>
  </cols>
  <sheetData>
    <row r="1" spans="1:23" s="40" customFormat="1" ht="48.75" customHeight="1">
      <c r="A1" s="66"/>
      <c r="B1" s="28"/>
      <c r="C1" s="29"/>
      <c r="D1" s="30"/>
      <c r="E1" s="31"/>
      <c r="F1" s="31"/>
      <c r="G1" s="31"/>
      <c r="H1" s="32"/>
      <c r="I1" s="33"/>
      <c r="J1" s="34"/>
      <c r="K1" s="35"/>
      <c r="L1" s="36"/>
      <c r="M1" s="37"/>
      <c r="N1" s="38"/>
      <c r="O1" s="39"/>
      <c r="P1" s="41"/>
      <c r="Q1" s="42"/>
      <c r="R1" s="43"/>
      <c r="S1" s="44"/>
      <c r="T1" s="43"/>
      <c r="U1" s="41"/>
      <c r="V1" s="42"/>
      <c r="W1" s="75"/>
    </row>
    <row r="2" spans="1:23" s="3" customFormat="1" ht="27.75" thickBot="1">
      <c r="A2" s="192" t="s">
        <v>40</v>
      </c>
      <c r="B2" s="193"/>
      <c r="C2" s="193"/>
      <c r="D2" s="193"/>
      <c r="E2" s="193"/>
      <c r="F2" s="193"/>
      <c r="G2" s="193"/>
      <c r="H2" s="193"/>
      <c r="I2" s="193"/>
      <c r="J2" s="193"/>
      <c r="K2" s="193"/>
      <c r="L2" s="193"/>
      <c r="M2" s="193"/>
      <c r="N2" s="193"/>
      <c r="O2" s="193"/>
      <c r="P2" s="193"/>
      <c r="Q2" s="193"/>
      <c r="R2" s="193"/>
      <c r="S2" s="193"/>
      <c r="T2" s="193"/>
      <c r="U2" s="193"/>
      <c r="V2" s="193"/>
      <c r="W2" s="75"/>
    </row>
    <row r="3" spans="1:23" s="59" customFormat="1" ht="12.75">
      <c r="A3" s="57"/>
      <c r="B3" s="198" t="s">
        <v>41</v>
      </c>
      <c r="C3" s="212" t="s">
        <v>46</v>
      </c>
      <c r="D3" s="195" t="s">
        <v>31</v>
      </c>
      <c r="E3" s="195" t="s">
        <v>72</v>
      </c>
      <c r="F3" s="195" t="s">
        <v>73</v>
      </c>
      <c r="G3" s="195" t="s">
        <v>74</v>
      </c>
      <c r="H3" s="194" t="s">
        <v>32</v>
      </c>
      <c r="I3" s="194"/>
      <c r="J3" s="194" t="s">
        <v>33</v>
      </c>
      <c r="K3" s="194"/>
      <c r="L3" s="194" t="s">
        <v>34</v>
      </c>
      <c r="M3" s="194"/>
      <c r="N3" s="191" t="s">
        <v>75</v>
      </c>
      <c r="O3" s="191"/>
      <c r="P3" s="191"/>
      <c r="Q3" s="191"/>
      <c r="R3" s="194" t="s">
        <v>30</v>
      </c>
      <c r="S3" s="194"/>
      <c r="T3" s="191" t="s">
        <v>42</v>
      </c>
      <c r="U3" s="191"/>
      <c r="V3" s="197"/>
      <c r="W3" s="76"/>
    </row>
    <row r="4" spans="1:23" s="59" customFormat="1" ht="24.75" thickBot="1">
      <c r="A4" s="60"/>
      <c r="B4" s="199"/>
      <c r="C4" s="213"/>
      <c r="D4" s="214"/>
      <c r="E4" s="196"/>
      <c r="F4" s="196"/>
      <c r="G4" s="196"/>
      <c r="H4" s="61" t="s">
        <v>37</v>
      </c>
      <c r="I4" s="62" t="s">
        <v>36</v>
      </c>
      <c r="J4" s="61" t="s">
        <v>37</v>
      </c>
      <c r="K4" s="62" t="s">
        <v>36</v>
      </c>
      <c r="L4" s="61" t="s">
        <v>37</v>
      </c>
      <c r="M4" s="62" t="s">
        <v>36</v>
      </c>
      <c r="N4" s="61" t="s">
        <v>37</v>
      </c>
      <c r="O4" s="62" t="s">
        <v>36</v>
      </c>
      <c r="P4" s="62" t="s">
        <v>43</v>
      </c>
      <c r="Q4" s="63" t="s">
        <v>44</v>
      </c>
      <c r="R4" s="61" t="s">
        <v>37</v>
      </c>
      <c r="S4" s="64" t="s">
        <v>35</v>
      </c>
      <c r="T4" s="61" t="s">
        <v>37</v>
      </c>
      <c r="U4" s="62" t="s">
        <v>36</v>
      </c>
      <c r="V4" s="65" t="s">
        <v>44</v>
      </c>
      <c r="W4" s="76"/>
    </row>
    <row r="5" spans="1:23" s="4" customFormat="1" ht="12.75" customHeight="1">
      <c r="A5" s="67">
        <v>1</v>
      </c>
      <c r="B5" s="128" t="s">
        <v>24</v>
      </c>
      <c r="C5" s="129">
        <v>40487</v>
      </c>
      <c r="D5" s="130" t="s">
        <v>28</v>
      </c>
      <c r="E5" s="131">
        <v>383</v>
      </c>
      <c r="F5" s="131">
        <v>700</v>
      </c>
      <c r="G5" s="131">
        <v>1</v>
      </c>
      <c r="H5" s="132">
        <v>1761447</v>
      </c>
      <c r="I5" s="133">
        <v>185476</v>
      </c>
      <c r="J5" s="132">
        <v>2512898</v>
      </c>
      <c r="K5" s="133">
        <v>256253</v>
      </c>
      <c r="L5" s="132">
        <v>2542641</v>
      </c>
      <c r="M5" s="133">
        <v>261601</v>
      </c>
      <c r="N5" s="134">
        <f>+H5+J5+L5</f>
        <v>6816986</v>
      </c>
      <c r="O5" s="135">
        <f>+I5+K5+M5</f>
        <v>703330</v>
      </c>
      <c r="P5" s="136">
        <f>+O5/F5</f>
        <v>1004.7571428571429</v>
      </c>
      <c r="Q5" s="137">
        <f>+N5/O5</f>
        <v>9.692443092147355</v>
      </c>
      <c r="R5" s="132"/>
      <c r="S5" s="138">
        <f aca="true" t="shared" si="0" ref="S5:S50">IF(R5&lt;&gt;0,-(R5-N5)/R5,"")</f>
      </c>
      <c r="T5" s="132">
        <v>6816986</v>
      </c>
      <c r="U5" s="133">
        <v>703330</v>
      </c>
      <c r="V5" s="139">
        <f>+T5/U5</f>
        <v>9.692443092147355</v>
      </c>
      <c r="W5" s="164">
        <v>1</v>
      </c>
    </row>
    <row r="6" spans="1:23" s="4" customFormat="1" ht="12" customHeight="1">
      <c r="A6" s="67">
        <v>2</v>
      </c>
      <c r="B6" s="140" t="s">
        <v>53</v>
      </c>
      <c r="C6" s="99">
        <v>40480</v>
      </c>
      <c r="D6" s="98" t="s">
        <v>52</v>
      </c>
      <c r="E6" s="100">
        <v>100</v>
      </c>
      <c r="F6" s="100">
        <v>153</v>
      </c>
      <c r="G6" s="100">
        <v>2</v>
      </c>
      <c r="H6" s="101">
        <v>33288.5</v>
      </c>
      <c r="I6" s="102">
        <v>3277</v>
      </c>
      <c r="J6" s="101">
        <v>170314.5</v>
      </c>
      <c r="K6" s="102">
        <v>15621</v>
      </c>
      <c r="L6" s="101">
        <v>164724</v>
      </c>
      <c r="M6" s="102">
        <v>15057</v>
      </c>
      <c r="N6" s="103">
        <f>H6+J6+L6</f>
        <v>368327</v>
      </c>
      <c r="O6" s="104">
        <f>I6+K6+M6</f>
        <v>33955</v>
      </c>
      <c r="P6" s="102">
        <f>O6/F6</f>
        <v>221.9281045751634</v>
      </c>
      <c r="Q6" s="105">
        <f>+N6/O6</f>
        <v>10.84750404947725</v>
      </c>
      <c r="R6" s="101">
        <v>1141918.5</v>
      </c>
      <c r="S6" s="96">
        <f t="shared" si="0"/>
        <v>-0.6774489597987947</v>
      </c>
      <c r="T6" s="106">
        <v>1589493</v>
      </c>
      <c r="U6" s="107">
        <v>148567</v>
      </c>
      <c r="V6" s="141">
        <f aca="true" t="shared" si="1" ref="V6:V13">T6/U6</f>
        <v>10.698829484340399</v>
      </c>
      <c r="W6" s="165"/>
    </row>
    <row r="7" spans="1:23" s="5" customFormat="1" ht="12.75" customHeight="1">
      <c r="A7" s="72">
        <v>3</v>
      </c>
      <c r="B7" s="178" t="s">
        <v>23</v>
      </c>
      <c r="C7" s="179">
        <v>40487</v>
      </c>
      <c r="D7" s="180" t="s">
        <v>50</v>
      </c>
      <c r="E7" s="181">
        <v>162</v>
      </c>
      <c r="F7" s="181">
        <v>162</v>
      </c>
      <c r="G7" s="181">
        <v>1</v>
      </c>
      <c r="H7" s="182">
        <v>62330.5</v>
      </c>
      <c r="I7" s="183">
        <v>6407</v>
      </c>
      <c r="J7" s="182">
        <v>114543</v>
      </c>
      <c r="K7" s="183">
        <v>11232</v>
      </c>
      <c r="L7" s="182">
        <v>140000.5</v>
      </c>
      <c r="M7" s="183">
        <v>13898</v>
      </c>
      <c r="N7" s="184">
        <f>SUM(H7+J7+L7)</f>
        <v>316874</v>
      </c>
      <c r="O7" s="185">
        <f>SUM(I7+K7+M7)</f>
        <v>31537</v>
      </c>
      <c r="P7" s="186">
        <f>O7/F7</f>
        <v>194.67283950617283</v>
      </c>
      <c r="Q7" s="187">
        <f>+N7/O7</f>
        <v>10.04769001490313</v>
      </c>
      <c r="R7" s="182"/>
      <c r="S7" s="188">
        <f t="shared" si="0"/>
      </c>
      <c r="T7" s="182">
        <v>316874</v>
      </c>
      <c r="U7" s="183">
        <v>31537</v>
      </c>
      <c r="V7" s="189">
        <f t="shared" si="1"/>
        <v>10.04769001490313</v>
      </c>
      <c r="W7" s="164">
        <v>1</v>
      </c>
    </row>
    <row r="8" spans="1:23" s="5" customFormat="1" ht="12" customHeight="1">
      <c r="A8" s="68">
        <v>4</v>
      </c>
      <c r="B8" s="166" t="s">
        <v>25</v>
      </c>
      <c r="C8" s="167">
        <v>40487</v>
      </c>
      <c r="D8" s="168" t="s">
        <v>67</v>
      </c>
      <c r="E8" s="169">
        <v>205</v>
      </c>
      <c r="F8" s="169">
        <v>197</v>
      </c>
      <c r="G8" s="169">
        <v>1</v>
      </c>
      <c r="H8" s="170">
        <v>25211</v>
      </c>
      <c r="I8" s="171">
        <v>2869</v>
      </c>
      <c r="J8" s="170">
        <v>69508</v>
      </c>
      <c r="K8" s="171">
        <v>7418</v>
      </c>
      <c r="L8" s="170">
        <v>80279</v>
      </c>
      <c r="M8" s="171">
        <v>8546</v>
      </c>
      <c r="N8" s="172">
        <f>+L8+J8+H8</f>
        <v>174998</v>
      </c>
      <c r="O8" s="173">
        <f>+M8+K8+I8</f>
        <v>18833</v>
      </c>
      <c r="P8" s="174">
        <f>O8/F8</f>
        <v>95.5989847715736</v>
      </c>
      <c r="Q8" s="175">
        <f>+N8/O8</f>
        <v>9.292093665374608</v>
      </c>
      <c r="R8" s="170"/>
      <c r="S8" s="176">
        <f t="shared" si="0"/>
      </c>
      <c r="T8" s="170">
        <v>174998</v>
      </c>
      <c r="U8" s="171">
        <v>18833</v>
      </c>
      <c r="V8" s="177">
        <f t="shared" si="1"/>
        <v>9.292093665374608</v>
      </c>
      <c r="W8" s="164">
        <v>1</v>
      </c>
    </row>
    <row r="9" spans="1:23" s="5" customFormat="1" ht="10.5" customHeight="1">
      <c r="A9" s="68">
        <v>5</v>
      </c>
      <c r="B9" s="143" t="s">
        <v>68</v>
      </c>
      <c r="C9" s="99">
        <v>40473</v>
      </c>
      <c r="D9" s="168" t="s">
        <v>67</v>
      </c>
      <c r="E9" s="100">
        <v>100</v>
      </c>
      <c r="F9" s="100">
        <v>99</v>
      </c>
      <c r="G9" s="100">
        <v>3</v>
      </c>
      <c r="H9" s="108">
        <v>31239</v>
      </c>
      <c r="I9" s="94">
        <v>3107</v>
      </c>
      <c r="J9" s="108">
        <v>65708</v>
      </c>
      <c r="K9" s="94">
        <v>6469</v>
      </c>
      <c r="L9" s="108">
        <v>54736</v>
      </c>
      <c r="M9" s="94">
        <v>5209</v>
      </c>
      <c r="N9" s="109">
        <f>+L9+J9+H9</f>
        <v>151683</v>
      </c>
      <c r="O9" s="110">
        <f>+M9+K9+I9</f>
        <v>14785</v>
      </c>
      <c r="P9" s="102">
        <f>O9/F9</f>
        <v>149.34343434343435</v>
      </c>
      <c r="Q9" s="105">
        <f>+N9/O9</f>
        <v>10.259249239093675</v>
      </c>
      <c r="R9" s="108">
        <v>517438</v>
      </c>
      <c r="S9" s="96">
        <f t="shared" si="0"/>
        <v>-0.7068576331850386</v>
      </c>
      <c r="T9" s="108">
        <v>1610143</v>
      </c>
      <c r="U9" s="94">
        <v>164302</v>
      </c>
      <c r="V9" s="141">
        <f t="shared" si="1"/>
        <v>9.79989896653723</v>
      </c>
      <c r="W9" s="164"/>
    </row>
    <row r="10" spans="1:23" s="5" customFormat="1" ht="11.25" customHeight="1">
      <c r="A10" s="68">
        <v>6</v>
      </c>
      <c r="B10" s="144" t="s">
        <v>0</v>
      </c>
      <c r="C10" s="88">
        <v>40473</v>
      </c>
      <c r="D10" s="111" t="s">
        <v>57</v>
      </c>
      <c r="E10" s="112">
        <v>74</v>
      </c>
      <c r="F10" s="112">
        <v>60</v>
      </c>
      <c r="G10" s="112">
        <v>3</v>
      </c>
      <c r="H10" s="90">
        <v>16941</v>
      </c>
      <c r="I10" s="91">
        <v>1231</v>
      </c>
      <c r="J10" s="90">
        <v>54282</v>
      </c>
      <c r="K10" s="91">
        <v>1892</v>
      </c>
      <c r="L10" s="90">
        <v>20532</v>
      </c>
      <c r="M10" s="91">
        <v>1540</v>
      </c>
      <c r="N10" s="92">
        <f>+H10+J10+L10</f>
        <v>91755</v>
      </c>
      <c r="O10" s="93">
        <f>+I10+K10+M10</f>
        <v>4663</v>
      </c>
      <c r="P10" s="113">
        <f>IF(N10&lt;&gt;0,O10/F10,"")</f>
        <v>77.71666666666667</v>
      </c>
      <c r="Q10" s="97">
        <f>IF(N10&lt;&gt;0,N10/O10,"")</f>
        <v>19.677246407891914</v>
      </c>
      <c r="R10" s="90">
        <v>281173</v>
      </c>
      <c r="S10" s="96">
        <f t="shared" si="0"/>
        <v>-0.6736706582779997</v>
      </c>
      <c r="T10" s="90">
        <v>945963</v>
      </c>
      <c r="U10" s="91">
        <v>78069</v>
      </c>
      <c r="V10" s="145">
        <f t="shared" si="1"/>
        <v>12.117011874111363</v>
      </c>
      <c r="W10" s="164"/>
    </row>
    <row r="11" spans="1:23" s="5" customFormat="1" ht="10.5" customHeight="1">
      <c r="A11" s="68">
        <v>7</v>
      </c>
      <c r="B11" s="144" t="s">
        <v>61</v>
      </c>
      <c r="C11" s="88">
        <v>40459</v>
      </c>
      <c r="D11" s="111" t="s">
        <v>57</v>
      </c>
      <c r="E11" s="112">
        <v>55</v>
      </c>
      <c r="F11" s="112">
        <v>55</v>
      </c>
      <c r="G11" s="112">
        <v>5</v>
      </c>
      <c r="H11" s="90">
        <v>18319</v>
      </c>
      <c r="I11" s="91">
        <v>1484</v>
      </c>
      <c r="J11" s="90">
        <v>29571</v>
      </c>
      <c r="K11" s="91">
        <v>2542</v>
      </c>
      <c r="L11" s="90">
        <v>26779</v>
      </c>
      <c r="M11" s="91">
        <v>2300</v>
      </c>
      <c r="N11" s="92">
        <f>+H11+J11+L11</f>
        <v>74669</v>
      </c>
      <c r="O11" s="93">
        <f>+I11+K11+M11</f>
        <v>6326</v>
      </c>
      <c r="P11" s="113">
        <f>IF(N11&lt;&gt;0,O11/F11,"")</f>
        <v>115.01818181818182</v>
      </c>
      <c r="Q11" s="97">
        <f>IF(N11&lt;&gt;0,N11/O11,"")</f>
        <v>11.803509326588681</v>
      </c>
      <c r="R11" s="90">
        <v>291945</v>
      </c>
      <c r="S11" s="96">
        <f t="shared" si="0"/>
        <v>-0.7442360718628509</v>
      </c>
      <c r="T11" s="90">
        <v>2548829</v>
      </c>
      <c r="U11" s="91">
        <v>216232</v>
      </c>
      <c r="V11" s="145">
        <f t="shared" si="1"/>
        <v>11.787473639424322</v>
      </c>
      <c r="W11" s="164"/>
    </row>
    <row r="12" spans="1:23" s="5" customFormat="1" ht="10.5" customHeight="1">
      <c r="A12" s="68">
        <v>8</v>
      </c>
      <c r="B12" s="140" t="s">
        <v>1</v>
      </c>
      <c r="C12" s="99">
        <v>40466</v>
      </c>
      <c r="D12" s="98" t="s">
        <v>52</v>
      </c>
      <c r="E12" s="100">
        <v>139</v>
      </c>
      <c r="F12" s="100">
        <v>62</v>
      </c>
      <c r="G12" s="100">
        <v>4</v>
      </c>
      <c r="H12" s="101">
        <v>15292.5</v>
      </c>
      <c r="I12" s="102">
        <v>1331</v>
      </c>
      <c r="J12" s="101">
        <v>27042</v>
      </c>
      <c r="K12" s="102">
        <v>2186</v>
      </c>
      <c r="L12" s="101">
        <v>21604</v>
      </c>
      <c r="M12" s="102">
        <v>1786</v>
      </c>
      <c r="N12" s="103">
        <f>H12+J12+L12</f>
        <v>63938.5</v>
      </c>
      <c r="O12" s="104">
        <f>I12+K12+M12</f>
        <v>5303</v>
      </c>
      <c r="P12" s="102">
        <f>O12/F12</f>
        <v>85.53225806451613</v>
      </c>
      <c r="Q12" s="105">
        <f aca="true" t="shared" si="2" ref="Q12:Q21">+N12/O12</f>
        <v>12.057043183103904</v>
      </c>
      <c r="R12" s="101">
        <v>461181</v>
      </c>
      <c r="S12" s="96">
        <f t="shared" si="0"/>
        <v>-0.8613592060384101</v>
      </c>
      <c r="T12" s="106">
        <v>2132747.5</v>
      </c>
      <c r="U12" s="107">
        <v>207043</v>
      </c>
      <c r="V12" s="141">
        <f t="shared" si="1"/>
        <v>10.300988200518733</v>
      </c>
      <c r="W12" s="165"/>
    </row>
    <row r="13" spans="1:23" s="5" customFormat="1" ht="10.5" customHeight="1">
      <c r="A13" s="68">
        <v>9</v>
      </c>
      <c r="B13" s="143" t="s">
        <v>66</v>
      </c>
      <c r="C13" s="99">
        <v>40466</v>
      </c>
      <c r="D13" s="168" t="s">
        <v>67</v>
      </c>
      <c r="E13" s="100">
        <v>119</v>
      </c>
      <c r="F13" s="100">
        <v>41</v>
      </c>
      <c r="G13" s="100">
        <v>4</v>
      </c>
      <c r="H13" s="108">
        <v>2307</v>
      </c>
      <c r="I13" s="94">
        <v>218</v>
      </c>
      <c r="J13" s="108">
        <v>19233</v>
      </c>
      <c r="K13" s="94">
        <v>1770</v>
      </c>
      <c r="L13" s="108">
        <v>21035</v>
      </c>
      <c r="M13" s="94">
        <v>1914</v>
      </c>
      <c r="N13" s="109">
        <f>+L13+J13+H13</f>
        <v>42575</v>
      </c>
      <c r="O13" s="110">
        <f>+M13+K13+I13</f>
        <v>3902</v>
      </c>
      <c r="P13" s="102">
        <f>O13/F13</f>
        <v>95.17073170731707</v>
      </c>
      <c r="Q13" s="105">
        <f t="shared" si="2"/>
        <v>10.91107124551512</v>
      </c>
      <c r="R13" s="108">
        <v>313006</v>
      </c>
      <c r="S13" s="96">
        <f t="shared" si="0"/>
        <v>-0.8639802431902264</v>
      </c>
      <c r="T13" s="108">
        <v>1888984</v>
      </c>
      <c r="U13" s="94">
        <v>158384</v>
      </c>
      <c r="V13" s="141">
        <f t="shared" si="1"/>
        <v>11.92660874835842</v>
      </c>
      <c r="W13" s="164"/>
    </row>
    <row r="14" spans="1:23" s="5" customFormat="1" ht="10.5" customHeight="1">
      <c r="A14" s="68">
        <v>10</v>
      </c>
      <c r="B14" s="146" t="s">
        <v>2</v>
      </c>
      <c r="C14" s="88">
        <v>40480</v>
      </c>
      <c r="D14" s="87" t="s">
        <v>28</v>
      </c>
      <c r="E14" s="89">
        <v>21</v>
      </c>
      <c r="F14" s="89">
        <v>21</v>
      </c>
      <c r="G14" s="89">
        <v>2</v>
      </c>
      <c r="H14" s="90">
        <v>5791</v>
      </c>
      <c r="I14" s="91">
        <v>451</v>
      </c>
      <c r="J14" s="90">
        <v>11631</v>
      </c>
      <c r="K14" s="91">
        <v>874</v>
      </c>
      <c r="L14" s="90">
        <v>11261</v>
      </c>
      <c r="M14" s="91">
        <v>830</v>
      </c>
      <c r="N14" s="92">
        <f>+H14+J14+L14</f>
        <v>28683</v>
      </c>
      <c r="O14" s="93">
        <f>+I14+K14+M14</f>
        <v>2155</v>
      </c>
      <c r="P14" s="94">
        <f>+O14/F14</f>
        <v>102.61904761904762</v>
      </c>
      <c r="Q14" s="95">
        <f t="shared" si="2"/>
        <v>13.309976798143852</v>
      </c>
      <c r="R14" s="90">
        <v>139456</v>
      </c>
      <c r="S14" s="96">
        <f t="shared" si="0"/>
        <v>-0.794322223497017</v>
      </c>
      <c r="T14" s="90">
        <v>211195</v>
      </c>
      <c r="U14" s="91">
        <v>16221</v>
      </c>
      <c r="V14" s="147">
        <f>+T14/U14</f>
        <v>13.019850810677516</v>
      </c>
      <c r="W14" s="164"/>
    </row>
    <row r="15" spans="1:23" s="5" customFormat="1" ht="10.5" customHeight="1">
      <c r="A15" s="68">
        <v>11</v>
      </c>
      <c r="B15" s="140" t="s">
        <v>3</v>
      </c>
      <c r="C15" s="99">
        <v>40480</v>
      </c>
      <c r="D15" s="98" t="s">
        <v>50</v>
      </c>
      <c r="E15" s="100">
        <v>135</v>
      </c>
      <c r="F15" s="100">
        <v>105</v>
      </c>
      <c r="G15" s="100">
        <v>2</v>
      </c>
      <c r="H15" s="108">
        <v>6055.5</v>
      </c>
      <c r="I15" s="94">
        <v>1013</v>
      </c>
      <c r="J15" s="108">
        <v>5252.5</v>
      </c>
      <c r="K15" s="94">
        <v>726</v>
      </c>
      <c r="L15" s="108">
        <v>5894</v>
      </c>
      <c r="M15" s="94">
        <v>813</v>
      </c>
      <c r="N15" s="109">
        <f>SUM(H15+J15+L15)</f>
        <v>17202</v>
      </c>
      <c r="O15" s="110">
        <f>SUM(I15+K15+M15)</f>
        <v>2552</v>
      </c>
      <c r="P15" s="102">
        <f aca="true" t="shared" si="3" ref="P15:P21">O15/F15</f>
        <v>24.304761904761904</v>
      </c>
      <c r="Q15" s="105">
        <f t="shared" si="2"/>
        <v>6.740595611285267</v>
      </c>
      <c r="R15" s="108">
        <v>101515.5</v>
      </c>
      <c r="S15" s="96">
        <f t="shared" si="0"/>
        <v>-0.8305480443873103</v>
      </c>
      <c r="T15" s="108">
        <v>168973.5</v>
      </c>
      <c r="U15" s="94">
        <v>21555</v>
      </c>
      <c r="V15" s="141">
        <f>T15/U15</f>
        <v>7.839178844815588</v>
      </c>
      <c r="W15" s="164">
        <v>1</v>
      </c>
    </row>
    <row r="16" spans="1:23" s="5" customFormat="1" ht="10.5" customHeight="1">
      <c r="A16" s="68">
        <v>12</v>
      </c>
      <c r="B16" s="140" t="s">
        <v>4</v>
      </c>
      <c r="C16" s="99">
        <v>40459</v>
      </c>
      <c r="D16" s="98" t="s">
        <v>52</v>
      </c>
      <c r="E16" s="100">
        <v>142</v>
      </c>
      <c r="F16" s="100">
        <v>46</v>
      </c>
      <c r="G16" s="100">
        <v>5</v>
      </c>
      <c r="H16" s="101">
        <v>3040.5</v>
      </c>
      <c r="I16" s="102">
        <v>506</v>
      </c>
      <c r="J16" s="101">
        <v>4855.5</v>
      </c>
      <c r="K16" s="102">
        <v>753</v>
      </c>
      <c r="L16" s="101">
        <v>4870.5</v>
      </c>
      <c r="M16" s="102">
        <v>744</v>
      </c>
      <c r="N16" s="103">
        <f>H16+J16+L16</f>
        <v>12766.5</v>
      </c>
      <c r="O16" s="104">
        <f>I16+K16+M16</f>
        <v>2003</v>
      </c>
      <c r="P16" s="102">
        <f t="shared" si="3"/>
        <v>43.54347826086956</v>
      </c>
      <c r="Q16" s="105">
        <f t="shared" si="2"/>
        <v>6.373689465801298</v>
      </c>
      <c r="R16" s="101">
        <v>153875.5</v>
      </c>
      <c r="S16" s="96">
        <f t="shared" si="0"/>
        <v>-0.9170335758454075</v>
      </c>
      <c r="T16" s="106">
        <v>1536074.5</v>
      </c>
      <c r="U16" s="107">
        <v>177128</v>
      </c>
      <c r="V16" s="141">
        <f>T16/U16</f>
        <v>8.672115645183144</v>
      </c>
      <c r="W16" s="165">
        <v>1</v>
      </c>
    </row>
    <row r="17" spans="1:23" s="5" customFormat="1" ht="10.5" customHeight="1">
      <c r="A17" s="68">
        <v>13</v>
      </c>
      <c r="B17" s="140" t="s">
        <v>5</v>
      </c>
      <c r="C17" s="99">
        <v>40466</v>
      </c>
      <c r="D17" s="98" t="s">
        <v>50</v>
      </c>
      <c r="E17" s="100">
        <v>22</v>
      </c>
      <c r="F17" s="100">
        <v>8</v>
      </c>
      <c r="G17" s="100">
        <v>4</v>
      </c>
      <c r="H17" s="108">
        <v>2481</v>
      </c>
      <c r="I17" s="94">
        <v>253</v>
      </c>
      <c r="J17" s="108">
        <v>3853.5</v>
      </c>
      <c r="K17" s="94">
        <v>376</v>
      </c>
      <c r="L17" s="108">
        <v>2753.5</v>
      </c>
      <c r="M17" s="94">
        <v>262</v>
      </c>
      <c r="N17" s="109">
        <f>SUM(H17+J17+L17)</f>
        <v>9088</v>
      </c>
      <c r="O17" s="110">
        <f>SUM(I17+K17+M17)</f>
        <v>891</v>
      </c>
      <c r="P17" s="102">
        <f t="shared" si="3"/>
        <v>111.375</v>
      </c>
      <c r="Q17" s="105">
        <f t="shared" si="2"/>
        <v>10.199775533108866</v>
      </c>
      <c r="R17" s="108">
        <v>23319</v>
      </c>
      <c r="S17" s="96">
        <f t="shared" si="0"/>
        <v>-0.6102748831425018</v>
      </c>
      <c r="T17" s="108">
        <v>174344.5</v>
      </c>
      <c r="U17" s="94">
        <v>16915</v>
      </c>
      <c r="V17" s="141">
        <f>T17/U17</f>
        <v>10.307094295004434</v>
      </c>
      <c r="W17" s="164">
        <v>1</v>
      </c>
    </row>
    <row r="18" spans="1:23" s="5" customFormat="1" ht="10.5" customHeight="1">
      <c r="A18" s="68">
        <v>14</v>
      </c>
      <c r="B18" s="144" t="s">
        <v>6</v>
      </c>
      <c r="C18" s="88">
        <v>40480</v>
      </c>
      <c r="D18" s="111" t="s">
        <v>27</v>
      </c>
      <c r="E18" s="112">
        <v>71</v>
      </c>
      <c r="F18" s="112">
        <v>58</v>
      </c>
      <c r="G18" s="112">
        <v>2</v>
      </c>
      <c r="H18" s="90">
        <v>1528.5</v>
      </c>
      <c r="I18" s="91">
        <v>232</v>
      </c>
      <c r="J18" s="90">
        <v>4152</v>
      </c>
      <c r="K18" s="91">
        <v>629</v>
      </c>
      <c r="L18" s="90">
        <v>2940.5</v>
      </c>
      <c r="M18" s="91">
        <v>407</v>
      </c>
      <c r="N18" s="92">
        <v>8621</v>
      </c>
      <c r="O18" s="93">
        <v>1268</v>
      </c>
      <c r="P18" s="102">
        <f t="shared" si="3"/>
        <v>21.862068965517242</v>
      </c>
      <c r="Q18" s="105">
        <f t="shared" si="2"/>
        <v>6.798895899053628</v>
      </c>
      <c r="R18" s="90">
        <v>51698.5</v>
      </c>
      <c r="S18" s="96">
        <f t="shared" si="0"/>
        <v>-0.833244678278867</v>
      </c>
      <c r="T18" s="114">
        <v>81395.5</v>
      </c>
      <c r="U18" s="115">
        <v>9801</v>
      </c>
      <c r="V18" s="147">
        <f>IF(T18&lt;&gt;0,T18/U18,"")</f>
        <v>8.304815835118866</v>
      </c>
      <c r="W18" s="164">
        <v>1</v>
      </c>
    </row>
    <row r="19" spans="1:23" s="5" customFormat="1" ht="10.5" customHeight="1">
      <c r="A19" s="68">
        <v>15</v>
      </c>
      <c r="B19" s="140" t="s">
        <v>69</v>
      </c>
      <c r="C19" s="99">
        <v>40473</v>
      </c>
      <c r="D19" s="98" t="s">
        <v>52</v>
      </c>
      <c r="E19" s="100">
        <v>28</v>
      </c>
      <c r="F19" s="100">
        <v>14</v>
      </c>
      <c r="G19" s="100">
        <v>3</v>
      </c>
      <c r="H19" s="101">
        <v>1449</v>
      </c>
      <c r="I19" s="102">
        <v>158</v>
      </c>
      <c r="J19" s="101">
        <v>2574</v>
      </c>
      <c r="K19" s="102">
        <v>263</v>
      </c>
      <c r="L19" s="101">
        <v>2541</v>
      </c>
      <c r="M19" s="102">
        <v>268</v>
      </c>
      <c r="N19" s="103">
        <f aca="true" t="shared" si="4" ref="N19:O21">H19+J19+L19</f>
        <v>6564</v>
      </c>
      <c r="O19" s="104">
        <f t="shared" si="4"/>
        <v>689</v>
      </c>
      <c r="P19" s="102">
        <f t="shared" si="3"/>
        <v>49.214285714285715</v>
      </c>
      <c r="Q19" s="105">
        <f t="shared" si="2"/>
        <v>9.526850507982584</v>
      </c>
      <c r="R19" s="101">
        <v>95325</v>
      </c>
      <c r="S19" s="96">
        <f t="shared" si="0"/>
        <v>-0.9311408339889851</v>
      </c>
      <c r="T19" s="106">
        <v>281339</v>
      </c>
      <c r="U19" s="107">
        <v>23959</v>
      </c>
      <c r="V19" s="141">
        <f>T19/U19</f>
        <v>11.742518469051296</v>
      </c>
      <c r="W19" s="165"/>
    </row>
    <row r="20" spans="1:23" s="5" customFormat="1" ht="10.5" customHeight="1">
      <c r="A20" s="68">
        <v>16</v>
      </c>
      <c r="B20" s="140" t="s">
        <v>7</v>
      </c>
      <c r="C20" s="99">
        <v>40445</v>
      </c>
      <c r="D20" s="98" t="s">
        <v>52</v>
      </c>
      <c r="E20" s="100">
        <v>99</v>
      </c>
      <c r="F20" s="100">
        <v>23</v>
      </c>
      <c r="G20" s="100">
        <v>7</v>
      </c>
      <c r="H20" s="101">
        <v>1024</v>
      </c>
      <c r="I20" s="102">
        <v>146</v>
      </c>
      <c r="J20" s="101">
        <v>2839.5</v>
      </c>
      <c r="K20" s="102">
        <v>390</v>
      </c>
      <c r="L20" s="101">
        <v>2686.5</v>
      </c>
      <c r="M20" s="102">
        <v>374</v>
      </c>
      <c r="N20" s="103">
        <f t="shared" si="4"/>
        <v>6550</v>
      </c>
      <c r="O20" s="104">
        <f t="shared" si="4"/>
        <v>910</v>
      </c>
      <c r="P20" s="102">
        <f t="shared" si="3"/>
        <v>39.56521739130435</v>
      </c>
      <c r="Q20" s="105">
        <f t="shared" si="2"/>
        <v>7.197802197802198</v>
      </c>
      <c r="R20" s="101">
        <v>59883</v>
      </c>
      <c r="S20" s="96">
        <f t="shared" si="0"/>
        <v>-0.8906200424160446</v>
      </c>
      <c r="T20" s="106">
        <v>1042058</v>
      </c>
      <c r="U20" s="107">
        <v>135052</v>
      </c>
      <c r="V20" s="141">
        <f>T20/U20</f>
        <v>7.715976068477327</v>
      </c>
      <c r="W20" s="165">
        <v>1</v>
      </c>
    </row>
    <row r="21" spans="1:23" s="5" customFormat="1" ht="10.5" customHeight="1">
      <c r="A21" s="68">
        <v>17</v>
      </c>
      <c r="B21" s="140" t="s">
        <v>70</v>
      </c>
      <c r="C21" s="99">
        <v>40473</v>
      </c>
      <c r="D21" s="98" t="s">
        <v>52</v>
      </c>
      <c r="E21" s="100">
        <v>30</v>
      </c>
      <c r="F21" s="100">
        <v>9</v>
      </c>
      <c r="G21" s="100">
        <v>3</v>
      </c>
      <c r="H21" s="101">
        <v>1726</v>
      </c>
      <c r="I21" s="102">
        <v>132</v>
      </c>
      <c r="J21" s="101">
        <v>1857.5</v>
      </c>
      <c r="K21" s="102">
        <v>138</v>
      </c>
      <c r="L21" s="101">
        <v>1581.5</v>
      </c>
      <c r="M21" s="102">
        <v>116</v>
      </c>
      <c r="N21" s="103">
        <f t="shared" si="4"/>
        <v>5165</v>
      </c>
      <c r="O21" s="104">
        <f t="shared" si="4"/>
        <v>386</v>
      </c>
      <c r="P21" s="102">
        <f t="shared" si="3"/>
        <v>42.888888888888886</v>
      </c>
      <c r="Q21" s="105">
        <f t="shared" si="2"/>
        <v>13.380829015544041</v>
      </c>
      <c r="R21" s="101">
        <v>79255</v>
      </c>
      <c r="S21" s="96">
        <f t="shared" si="0"/>
        <v>-0.9348306100561479</v>
      </c>
      <c r="T21" s="106">
        <v>252278</v>
      </c>
      <c r="U21" s="107">
        <v>20533</v>
      </c>
      <c r="V21" s="141">
        <f>T21/U21</f>
        <v>12.286465689378074</v>
      </c>
      <c r="W21" s="165"/>
    </row>
    <row r="22" spans="1:23" s="5" customFormat="1" ht="10.5" customHeight="1">
      <c r="A22" s="68">
        <v>18</v>
      </c>
      <c r="B22" s="144" t="s">
        <v>48</v>
      </c>
      <c r="C22" s="88">
        <v>40389</v>
      </c>
      <c r="D22" s="111" t="s">
        <v>57</v>
      </c>
      <c r="E22" s="112">
        <v>139</v>
      </c>
      <c r="F22" s="112">
        <v>9</v>
      </c>
      <c r="G22" s="112">
        <v>15</v>
      </c>
      <c r="H22" s="90">
        <v>1202</v>
      </c>
      <c r="I22" s="91">
        <v>127</v>
      </c>
      <c r="J22" s="90">
        <v>2024</v>
      </c>
      <c r="K22" s="91">
        <v>195</v>
      </c>
      <c r="L22" s="90">
        <v>1459</v>
      </c>
      <c r="M22" s="91">
        <v>151</v>
      </c>
      <c r="N22" s="92">
        <f>+H22+J22+L22</f>
        <v>4685</v>
      </c>
      <c r="O22" s="93">
        <f>+I22+K22+M22</f>
        <v>473</v>
      </c>
      <c r="P22" s="113">
        <f>IF(N22&lt;&gt;0,O22/F22,"")</f>
        <v>52.55555555555556</v>
      </c>
      <c r="Q22" s="97">
        <f>IF(N22&lt;&gt;0,N22/O22,"")</f>
        <v>9.904862579281184</v>
      </c>
      <c r="R22" s="90">
        <v>33941</v>
      </c>
      <c r="S22" s="96">
        <f t="shared" si="0"/>
        <v>-0.8619663533779205</v>
      </c>
      <c r="T22" s="90">
        <v>11019043</v>
      </c>
      <c r="U22" s="91">
        <v>1098429</v>
      </c>
      <c r="V22" s="145">
        <f>T22/U22</f>
        <v>10.031638822354472</v>
      </c>
      <c r="W22" s="164"/>
    </row>
    <row r="23" spans="1:23" s="5" customFormat="1" ht="10.5" customHeight="1">
      <c r="A23" s="68">
        <v>19</v>
      </c>
      <c r="B23" s="148" t="s">
        <v>8</v>
      </c>
      <c r="C23" s="117">
        <v>40480</v>
      </c>
      <c r="D23" s="116" t="s">
        <v>9</v>
      </c>
      <c r="E23" s="118">
        <v>15</v>
      </c>
      <c r="F23" s="118">
        <v>8</v>
      </c>
      <c r="G23" s="118">
        <v>2</v>
      </c>
      <c r="H23" s="119">
        <v>771</v>
      </c>
      <c r="I23" s="120">
        <v>119</v>
      </c>
      <c r="J23" s="119">
        <v>1643</v>
      </c>
      <c r="K23" s="120">
        <v>180</v>
      </c>
      <c r="L23" s="119">
        <v>2151</v>
      </c>
      <c r="M23" s="120">
        <v>210</v>
      </c>
      <c r="N23" s="121">
        <v>4565</v>
      </c>
      <c r="O23" s="122">
        <v>509</v>
      </c>
      <c r="P23" s="102">
        <f>O23/F23</f>
        <v>63.625</v>
      </c>
      <c r="Q23" s="105">
        <f>+N23/O23</f>
        <v>8.968565815324165</v>
      </c>
      <c r="R23" s="123">
        <v>35153</v>
      </c>
      <c r="S23" s="96">
        <f t="shared" si="0"/>
        <v>-0.870139106192928</v>
      </c>
      <c r="T23" s="123">
        <v>48159</v>
      </c>
      <c r="U23" s="124">
        <v>4524</v>
      </c>
      <c r="V23" s="149">
        <v>10.64522546419098</v>
      </c>
      <c r="W23" s="164"/>
    </row>
    <row r="24" spans="1:23" s="5" customFormat="1" ht="10.5" customHeight="1">
      <c r="A24" s="68">
        <v>20</v>
      </c>
      <c r="B24" s="144" t="s">
        <v>10</v>
      </c>
      <c r="C24" s="88">
        <v>40459</v>
      </c>
      <c r="D24" s="111" t="s">
        <v>57</v>
      </c>
      <c r="E24" s="112">
        <v>135</v>
      </c>
      <c r="F24" s="112">
        <v>15</v>
      </c>
      <c r="G24" s="112">
        <v>4</v>
      </c>
      <c r="H24" s="90">
        <v>1198</v>
      </c>
      <c r="I24" s="91">
        <v>175</v>
      </c>
      <c r="J24" s="90">
        <v>1217</v>
      </c>
      <c r="K24" s="91">
        <v>195</v>
      </c>
      <c r="L24" s="90">
        <v>1460</v>
      </c>
      <c r="M24" s="91">
        <v>220</v>
      </c>
      <c r="N24" s="92">
        <f>+H24+J24+L24</f>
        <v>3875</v>
      </c>
      <c r="O24" s="93">
        <f>+I24+K24+M24</f>
        <v>590</v>
      </c>
      <c r="P24" s="113">
        <f>IF(N24&lt;&gt;0,O24/F24,"")</f>
        <v>39.333333333333336</v>
      </c>
      <c r="Q24" s="97">
        <f>IF(N24&lt;&gt;0,N24/O24,"")</f>
        <v>6.567796610169491</v>
      </c>
      <c r="R24" s="90">
        <v>155484</v>
      </c>
      <c r="S24" s="96">
        <f t="shared" si="0"/>
        <v>-0.9750778215121814</v>
      </c>
      <c r="T24" s="90">
        <v>925703</v>
      </c>
      <c r="U24" s="91">
        <v>101325</v>
      </c>
      <c r="V24" s="145">
        <f>T24/U24</f>
        <v>9.135978287688133</v>
      </c>
      <c r="W24" s="164">
        <v>1</v>
      </c>
    </row>
    <row r="25" spans="1:23" s="5" customFormat="1" ht="10.5" customHeight="1">
      <c r="A25" s="68">
        <v>21</v>
      </c>
      <c r="B25" s="140" t="s">
        <v>63</v>
      </c>
      <c r="C25" s="99">
        <v>40165</v>
      </c>
      <c r="D25" s="98" t="s">
        <v>52</v>
      </c>
      <c r="E25" s="100">
        <v>150</v>
      </c>
      <c r="F25" s="100">
        <v>4</v>
      </c>
      <c r="G25" s="100">
        <v>41</v>
      </c>
      <c r="H25" s="101">
        <v>1027</v>
      </c>
      <c r="I25" s="102">
        <v>82</v>
      </c>
      <c r="J25" s="101">
        <v>1025.5</v>
      </c>
      <c r="K25" s="102">
        <v>78</v>
      </c>
      <c r="L25" s="101">
        <v>518</v>
      </c>
      <c r="M25" s="102">
        <v>40</v>
      </c>
      <c r="N25" s="103">
        <f>H25+J25+L25</f>
        <v>2570.5</v>
      </c>
      <c r="O25" s="104">
        <f>I25+K25+M25</f>
        <v>200</v>
      </c>
      <c r="P25" s="102">
        <f>O25/F25</f>
        <v>50</v>
      </c>
      <c r="Q25" s="105">
        <f aca="true" t="shared" si="5" ref="Q25:Q32">+N25/O25</f>
        <v>12.8525</v>
      </c>
      <c r="R25" s="101">
        <v>31243</v>
      </c>
      <c r="S25" s="96">
        <f t="shared" si="0"/>
        <v>-0.9177255705277982</v>
      </c>
      <c r="T25" s="106">
        <v>26610262.5</v>
      </c>
      <c r="U25" s="107">
        <v>2479480</v>
      </c>
      <c r="V25" s="141">
        <f>T25/U25</f>
        <v>10.732194855372901</v>
      </c>
      <c r="W25" s="165"/>
    </row>
    <row r="26" spans="1:23" s="5" customFormat="1" ht="10.5" customHeight="1">
      <c r="A26" s="68">
        <v>22</v>
      </c>
      <c r="B26" s="140" t="s">
        <v>56</v>
      </c>
      <c r="C26" s="99">
        <v>40430</v>
      </c>
      <c r="D26" s="98" t="s">
        <v>52</v>
      </c>
      <c r="E26" s="100">
        <v>57</v>
      </c>
      <c r="F26" s="100">
        <v>9</v>
      </c>
      <c r="G26" s="100">
        <v>9</v>
      </c>
      <c r="H26" s="101">
        <v>544.5</v>
      </c>
      <c r="I26" s="102">
        <v>135</v>
      </c>
      <c r="J26" s="101">
        <v>752</v>
      </c>
      <c r="K26" s="102">
        <v>188</v>
      </c>
      <c r="L26" s="101">
        <v>877.5</v>
      </c>
      <c r="M26" s="102">
        <v>202</v>
      </c>
      <c r="N26" s="103">
        <f>H26+J26+L26</f>
        <v>2174</v>
      </c>
      <c r="O26" s="104">
        <f>I26+K26+M26</f>
        <v>525</v>
      </c>
      <c r="P26" s="102">
        <f>O26/F26</f>
        <v>58.333333333333336</v>
      </c>
      <c r="Q26" s="105">
        <f t="shared" si="5"/>
        <v>4.140952380952381</v>
      </c>
      <c r="R26" s="101">
        <v>3201.5</v>
      </c>
      <c r="S26" s="96">
        <f t="shared" si="0"/>
        <v>-0.3209433078244573</v>
      </c>
      <c r="T26" s="106">
        <v>349975.5</v>
      </c>
      <c r="U26" s="107">
        <v>40650</v>
      </c>
      <c r="V26" s="141">
        <f>T26/U26</f>
        <v>8.609483394833948</v>
      </c>
      <c r="W26" s="165"/>
    </row>
    <row r="27" spans="1:23" s="5" customFormat="1" ht="10.5" customHeight="1">
      <c r="A27" s="68">
        <v>23</v>
      </c>
      <c r="B27" s="146" t="s">
        <v>11</v>
      </c>
      <c r="C27" s="88">
        <v>40480</v>
      </c>
      <c r="D27" s="87" t="s">
        <v>28</v>
      </c>
      <c r="E27" s="89">
        <v>1</v>
      </c>
      <c r="F27" s="89">
        <v>1</v>
      </c>
      <c r="G27" s="89">
        <v>2</v>
      </c>
      <c r="H27" s="90">
        <v>269</v>
      </c>
      <c r="I27" s="91">
        <v>17</v>
      </c>
      <c r="J27" s="90">
        <v>756</v>
      </c>
      <c r="K27" s="91">
        <v>44</v>
      </c>
      <c r="L27" s="90">
        <v>412</v>
      </c>
      <c r="M27" s="91">
        <v>24</v>
      </c>
      <c r="N27" s="92">
        <f>+H27+J27+L27</f>
        <v>1437</v>
      </c>
      <c r="O27" s="93">
        <f>+I27+K27+M27</f>
        <v>85</v>
      </c>
      <c r="P27" s="94">
        <f>+O27/F27</f>
        <v>85</v>
      </c>
      <c r="Q27" s="95">
        <f t="shared" si="5"/>
        <v>16.905882352941177</v>
      </c>
      <c r="R27" s="90">
        <v>6337</v>
      </c>
      <c r="S27" s="96">
        <f t="shared" si="0"/>
        <v>-0.7732365472621114</v>
      </c>
      <c r="T27" s="90">
        <v>9486</v>
      </c>
      <c r="U27" s="91">
        <v>588</v>
      </c>
      <c r="V27" s="147">
        <f>+T27/U27</f>
        <v>16.132653061224488</v>
      </c>
      <c r="W27" s="164"/>
    </row>
    <row r="28" spans="1:23" s="5" customFormat="1" ht="10.5" customHeight="1">
      <c r="A28" s="68">
        <v>24</v>
      </c>
      <c r="B28" s="146" t="s">
        <v>12</v>
      </c>
      <c r="C28" s="88">
        <v>40431</v>
      </c>
      <c r="D28" s="87" t="s">
        <v>28</v>
      </c>
      <c r="E28" s="89">
        <v>124</v>
      </c>
      <c r="F28" s="89">
        <v>10</v>
      </c>
      <c r="G28" s="89">
        <v>9</v>
      </c>
      <c r="H28" s="90">
        <v>284</v>
      </c>
      <c r="I28" s="91">
        <v>46</v>
      </c>
      <c r="J28" s="90">
        <v>560</v>
      </c>
      <c r="K28" s="91">
        <v>86</v>
      </c>
      <c r="L28" s="90">
        <v>517</v>
      </c>
      <c r="M28" s="91">
        <v>87</v>
      </c>
      <c r="N28" s="92">
        <f>+H28+J28+L28</f>
        <v>1361</v>
      </c>
      <c r="O28" s="93">
        <f>+I28+K28+M28</f>
        <v>219</v>
      </c>
      <c r="P28" s="94">
        <f>+O28/F28</f>
        <v>21.9</v>
      </c>
      <c r="Q28" s="95">
        <f t="shared" si="5"/>
        <v>6.2146118721461185</v>
      </c>
      <c r="R28" s="90">
        <v>23036</v>
      </c>
      <c r="S28" s="96">
        <f t="shared" si="0"/>
        <v>-0.9409185622503907</v>
      </c>
      <c r="T28" s="90">
        <v>3683505</v>
      </c>
      <c r="U28" s="91">
        <v>330600</v>
      </c>
      <c r="V28" s="147">
        <f>+T28/U28</f>
        <v>11.141878402903812</v>
      </c>
      <c r="W28" s="164"/>
    </row>
    <row r="29" spans="1:23" s="5" customFormat="1" ht="10.5" customHeight="1">
      <c r="A29" s="68">
        <v>25</v>
      </c>
      <c r="B29" s="142" t="s">
        <v>54</v>
      </c>
      <c r="C29" s="99">
        <v>40424</v>
      </c>
      <c r="D29" s="168" t="s">
        <v>67</v>
      </c>
      <c r="E29" s="100">
        <v>107</v>
      </c>
      <c r="F29" s="100">
        <v>7</v>
      </c>
      <c r="G29" s="100">
        <v>10</v>
      </c>
      <c r="H29" s="125">
        <v>279</v>
      </c>
      <c r="I29" s="126">
        <v>64</v>
      </c>
      <c r="J29" s="108">
        <v>553</v>
      </c>
      <c r="K29" s="94">
        <v>90</v>
      </c>
      <c r="L29" s="108">
        <v>513</v>
      </c>
      <c r="M29" s="94">
        <v>92</v>
      </c>
      <c r="N29" s="109">
        <f aca="true" t="shared" si="6" ref="N29:O31">+L29+J29+H29</f>
        <v>1345</v>
      </c>
      <c r="O29" s="110">
        <f t="shared" si="6"/>
        <v>246</v>
      </c>
      <c r="P29" s="102">
        <f>O29/F29</f>
        <v>35.142857142857146</v>
      </c>
      <c r="Q29" s="105">
        <f t="shared" si="5"/>
        <v>5.467479674796748</v>
      </c>
      <c r="R29" s="108">
        <v>7236</v>
      </c>
      <c r="S29" s="96">
        <f t="shared" si="0"/>
        <v>-0.8141238253178552</v>
      </c>
      <c r="T29" s="108">
        <v>2148804</v>
      </c>
      <c r="U29" s="94">
        <v>192147</v>
      </c>
      <c r="V29" s="141">
        <f>T29/U29</f>
        <v>11.183125419600618</v>
      </c>
      <c r="W29" s="164"/>
    </row>
    <row r="30" spans="1:23" s="5" customFormat="1" ht="10.5" customHeight="1">
      <c r="A30" s="68">
        <v>26</v>
      </c>
      <c r="B30" s="143" t="s">
        <v>62</v>
      </c>
      <c r="C30" s="99">
        <v>40459</v>
      </c>
      <c r="D30" s="168" t="s">
        <v>67</v>
      </c>
      <c r="E30" s="100">
        <v>93</v>
      </c>
      <c r="F30" s="100">
        <v>6</v>
      </c>
      <c r="G30" s="100">
        <v>5</v>
      </c>
      <c r="H30" s="108">
        <v>221</v>
      </c>
      <c r="I30" s="94">
        <v>25</v>
      </c>
      <c r="J30" s="108">
        <v>563</v>
      </c>
      <c r="K30" s="94">
        <v>64</v>
      </c>
      <c r="L30" s="108">
        <v>499</v>
      </c>
      <c r="M30" s="94">
        <v>47</v>
      </c>
      <c r="N30" s="109">
        <f t="shared" si="6"/>
        <v>1283</v>
      </c>
      <c r="O30" s="110">
        <f t="shared" si="6"/>
        <v>136</v>
      </c>
      <c r="P30" s="102">
        <f>O30/F30</f>
        <v>22.666666666666668</v>
      </c>
      <c r="Q30" s="105">
        <f t="shared" si="5"/>
        <v>9.433823529411764</v>
      </c>
      <c r="R30" s="108">
        <v>21233</v>
      </c>
      <c r="S30" s="96">
        <f t="shared" si="0"/>
        <v>-0.9395751895634155</v>
      </c>
      <c r="T30" s="108">
        <v>1066738</v>
      </c>
      <c r="U30" s="94">
        <v>97821</v>
      </c>
      <c r="V30" s="141">
        <f>T30/U30</f>
        <v>10.90499994888623</v>
      </c>
      <c r="W30" s="164"/>
    </row>
    <row r="31" spans="1:23" s="5" customFormat="1" ht="10.5" customHeight="1">
      <c r="A31" s="68">
        <v>27</v>
      </c>
      <c r="B31" s="142" t="s">
        <v>38</v>
      </c>
      <c r="C31" s="99">
        <v>40361</v>
      </c>
      <c r="D31" s="168" t="s">
        <v>67</v>
      </c>
      <c r="E31" s="100">
        <v>161</v>
      </c>
      <c r="F31" s="100">
        <v>2</v>
      </c>
      <c r="G31" s="100">
        <v>19</v>
      </c>
      <c r="H31" s="108">
        <v>14</v>
      </c>
      <c r="I31" s="94">
        <v>2</v>
      </c>
      <c r="J31" s="108">
        <v>602</v>
      </c>
      <c r="K31" s="94">
        <v>178</v>
      </c>
      <c r="L31" s="108">
        <v>626</v>
      </c>
      <c r="M31" s="94">
        <v>181</v>
      </c>
      <c r="N31" s="109">
        <f t="shared" si="6"/>
        <v>1242</v>
      </c>
      <c r="O31" s="110">
        <f t="shared" si="6"/>
        <v>361</v>
      </c>
      <c r="P31" s="102">
        <f>O31/F31</f>
        <v>180.5</v>
      </c>
      <c r="Q31" s="105">
        <f t="shared" si="5"/>
        <v>3.440443213296399</v>
      </c>
      <c r="R31" s="108">
        <v>2049</v>
      </c>
      <c r="S31" s="96">
        <f t="shared" si="0"/>
        <v>-0.3938506588579795</v>
      </c>
      <c r="T31" s="108">
        <v>3659330</v>
      </c>
      <c r="U31" s="94">
        <v>333947</v>
      </c>
      <c r="V31" s="141">
        <f>T31/U31</f>
        <v>10.957816659529806</v>
      </c>
      <c r="W31" s="164"/>
    </row>
    <row r="32" spans="1:23" s="5" customFormat="1" ht="10.5" customHeight="1">
      <c r="A32" s="68">
        <v>28</v>
      </c>
      <c r="B32" s="146" t="s">
        <v>13</v>
      </c>
      <c r="C32" s="88">
        <v>39577</v>
      </c>
      <c r="D32" s="87" t="s">
        <v>14</v>
      </c>
      <c r="E32" s="89">
        <v>26</v>
      </c>
      <c r="F32" s="89">
        <v>1</v>
      </c>
      <c r="G32" s="89">
        <v>15</v>
      </c>
      <c r="H32" s="90">
        <v>1188</v>
      </c>
      <c r="I32" s="91">
        <v>198</v>
      </c>
      <c r="J32" s="90">
        <v>0</v>
      </c>
      <c r="K32" s="91">
        <v>0</v>
      </c>
      <c r="L32" s="90">
        <v>0</v>
      </c>
      <c r="M32" s="91">
        <v>0</v>
      </c>
      <c r="N32" s="92">
        <f>+H32+J32+L32</f>
        <v>1188</v>
      </c>
      <c r="O32" s="93">
        <f>+I32+K32+M32</f>
        <v>198</v>
      </c>
      <c r="P32" s="102">
        <f>O32/F32</f>
        <v>198</v>
      </c>
      <c r="Q32" s="105">
        <f t="shared" si="5"/>
        <v>6</v>
      </c>
      <c r="R32" s="90"/>
      <c r="S32" s="96">
        <f t="shared" si="0"/>
      </c>
      <c r="T32" s="90">
        <v>116774.42</v>
      </c>
      <c r="U32" s="91">
        <v>13697</v>
      </c>
      <c r="V32" s="147">
        <f>T32/U32</f>
        <v>8.525547200116813</v>
      </c>
      <c r="W32" s="164"/>
    </row>
    <row r="33" spans="1:23" s="5" customFormat="1" ht="10.5" customHeight="1">
      <c r="A33" s="68">
        <v>29</v>
      </c>
      <c r="B33" s="144" t="s">
        <v>15</v>
      </c>
      <c r="C33" s="88">
        <v>40452</v>
      </c>
      <c r="D33" s="111" t="s">
        <v>27</v>
      </c>
      <c r="E33" s="112">
        <v>148</v>
      </c>
      <c r="F33" s="112">
        <v>9</v>
      </c>
      <c r="G33" s="112">
        <v>6</v>
      </c>
      <c r="H33" s="90">
        <v>295</v>
      </c>
      <c r="I33" s="91">
        <v>48</v>
      </c>
      <c r="J33" s="90">
        <v>457.5</v>
      </c>
      <c r="K33" s="91">
        <v>75</v>
      </c>
      <c r="L33" s="90">
        <v>340.5</v>
      </c>
      <c r="M33" s="91">
        <v>55</v>
      </c>
      <c r="N33" s="92">
        <v>1093</v>
      </c>
      <c r="O33" s="93">
        <v>178</v>
      </c>
      <c r="P33" s="113">
        <f>IF(N33&lt;&gt;0,O33/F33,"")</f>
        <v>19.77777777777778</v>
      </c>
      <c r="Q33" s="97">
        <f>IF(N33&lt;&gt;0,N33/O33,"")</f>
        <v>6.140449438202247</v>
      </c>
      <c r="R33" s="90">
        <v>14044.5</v>
      </c>
      <c r="S33" s="96">
        <f t="shared" si="0"/>
        <v>-0.922175940759728</v>
      </c>
      <c r="T33" s="114">
        <v>870401</v>
      </c>
      <c r="U33" s="115">
        <v>99819</v>
      </c>
      <c r="V33" s="147">
        <f>IF(T33&lt;&gt;0,T33/U33,"")</f>
        <v>8.719792825013274</v>
      </c>
      <c r="W33" s="164">
        <v>1</v>
      </c>
    </row>
    <row r="34" spans="1:23" s="5" customFormat="1" ht="10.5" customHeight="1">
      <c r="A34" s="68">
        <v>30</v>
      </c>
      <c r="B34" s="143" t="s">
        <v>16</v>
      </c>
      <c r="C34" s="99">
        <v>40438</v>
      </c>
      <c r="D34" s="168" t="s">
        <v>67</v>
      </c>
      <c r="E34" s="100">
        <v>9</v>
      </c>
      <c r="F34" s="100">
        <v>3</v>
      </c>
      <c r="G34" s="100">
        <v>8</v>
      </c>
      <c r="H34" s="108">
        <v>557</v>
      </c>
      <c r="I34" s="94">
        <v>99</v>
      </c>
      <c r="J34" s="108">
        <v>166</v>
      </c>
      <c r="K34" s="94">
        <v>20</v>
      </c>
      <c r="L34" s="108">
        <v>195</v>
      </c>
      <c r="M34" s="94">
        <v>26</v>
      </c>
      <c r="N34" s="109">
        <f>+L34+J34+H34</f>
        <v>918</v>
      </c>
      <c r="O34" s="110">
        <f>+M34+K34+I34</f>
        <v>145</v>
      </c>
      <c r="P34" s="102">
        <f>O34/F34</f>
        <v>48.333333333333336</v>
      </c>
      <c r="Q34" s="105">
        <f>+N34/O34</f>
        <v>6.3310344827586205</v>
      </c>
      <c r="R34" s="108">
        <v>7289</v>
      </c>
      <c r="S34" s="96">
        <f t="shared" si="0"/>
        <v>-0.874056797914666</v>
      </c>
      <c r="T34" s="108">
        <v>82261</v>
      </c>
      <c r="U34" s="94">
        <v>9076</v>
      </c>
      <c r="V34" s="141">
        <f>T34/U34</f>
        <v>9.063574261789334</v>
      </c>
      <c r="W34" s="164"/>
    </row>
    <row r="35" spans="1:23" s="5" customFormat="1" ht="10.5" customHeight="1">
      <c r="A35" s="68">
        <v>31</v>
      </c>
      <c r="B35" s="140" t="s">
        <v>17</v>
      </c>
      <c r="C35" s="99">
        <v>40473</v>
      </c>
      <c r="D35" s="98" t="s">
        <v>50</v>
      </c>
      <c r="E35" s="100">
        <v>36</v>
      </c>
      <c r="F35" s="100">
        <v>9</v>
      </c>
      <c r="G35" s="100">
        <v>3</v>
      </c>
      <c r="H35" s="108">
        <v>111</v>
      </c>
      <c r="I35" s="94">
        <v>18</v>
      </c>
      <c r="J35" s="108">
        <v>406</v>
      </c>
      <c r="K35" s="94">
        <v>65</v>
      </c>
      <c r="L35" s="108">
        <v>282</v>
      </c>
      <c r="M35" s="94">
        <v>44</v>
      </c>
      <c r="N35" s="109">
        <f>SUM(H35+J35+L35)</f>
        <v>799</v>
      </c>
      <c r="O35" s="110">
        <f>SUM(I35+K35+M35)</f>
        <v>127</v>
      </c>
      <c r="P35" s="102">
        <f>O35/F35</f>
        <v>14.11111111111111</v>
      </c>
      <c r="Q35" s="105">
        <f>+N35/O35</f>
        <v>6.291338582677166</v>
      </c>
      <c r="R35" s="108">
        <v>14712</v>
      </c>
      <c r="S35" s="96">
        <f t="shared" si="0"/>
        <v>-0.9456905927134313</v>
      </c>
      <c r="T35" s="108">
        <v>58770</v>
      </c>
      <c r="U35" s="94">
        <v>7667</v>
      </c>
      <c r="V35" s="141">
        <f>T35/U35</f>
        <v>7.665318899178296</v>
      </c>
      <c r="W35" s="164">
        <v>1</v>
      </c>
    </row>
    <row r="36" spans="1:23" s="5" customFormat="1" ht="10.5" customHeight="1">
      <c r="A36" s="68">
        <v>32</v>
      </c>
      <c r="B36" s="143" t="s">
        <v>47</v>
      </c>
      <c r="C36" s="99">
        <v>40375</v>
      </c>
      <c r="D36" s="168" t="s">
        <v>67</v>
      </c>
      <c r="E36" s="100">
        <v>130</v>
      </c>
      <c r="F36" s="100">
        <v>2</v>
      </c>
      <c r="G36" s="100">
        <v>17</v>
      </c>
      <c r="H36" s="108">
        <v>183</v>
      </c>
      <c r="I36" s="94">
        <v>53</v>
      </c>
      <c r="J36" s="108">
        <v>189</v>
      </c>
      <c r="K36" s="94">
        <v>54</v>
      </c>
      <c r="L36" s="108">
        <v>183</v>
      </c>
      <c r="M36" s="94">
        <v>53</v>
      </c>
      <c r="N36" s="109">
        <f>+L36+J36+H36</f>
        <v>555</v>
      </c>
      <c r="O36" s="110">
        <f>+M36+K36+I36</f>
        <v>160</v>
      </c>
      <c r="P36" s="102">
        <f>O36/F36</f>
        <v>80</v>
      </c>
      <c r="Q36" s="105">
        <f>+N36/O36</f>
        <v>3.46875</v>
      </c>
      <c r="R36" s="108">
        <v>234</v>
      </c>
      <c r="S36" s="96">
        <f t="shared" si="0"/>
        <v>1.3717948717948718</v>
      </c>
      <c r="T36" s="108">
        <v>2774233</v>
      </c>
      <c r="U36" s="94">
        <v>312488</v>
      </c>
      <c r="V36" s="141">
        <f>T36/U36</f>
        <v>8.877886510842016</v>
      </c>
      <c r="W36" s="164"/>
    </row>
    <row r="37" spans="1:23" s="5" customFormat="1" ht="10.5" customHeight="1">
      <c r="A37" s="68">
        <v>33</v>
      </c>
      <c r="B37" s="144" t="s">
        <v>18</v>
      </c>
      <c r="C37" s="88">
        <v>40438</v>
      </c>
      <c r="D37" s="111" t="s">
        <v>27</v>
      </c>
      <c r="E37" s="112">
        <v>4</v>
      </c>
      <c r="F37" s="112">
        <v>1</v>
      </c>
      <c r="G37" s="112">
        <v>7</v>
      </c>
      <c r="H37" s="90">
        <v>86</v>
      </c>
      <c r="I37" s="91">
        <v>13</v>
      </c>
      <c r="J37" s="90">
        <v>112</v>
      </c>
      <c r="K37" s="91">
        <v>18</v>
      </c>
      <c r="L37" s="90">
        <v>179</v>
      </c>
      <c r="M37" s="91">
        <v>27</v>
      </c>
      <c r="N37" s="92">
        <v>377</v>
      </c>
      <c r="O37" s="93">
        <v>58</v>
      </c>
      <c r="P37" s="113">
        <f>IF(N37&lt;&gt;0,O37/F37,"")</f>
        <v>58</v>
      </c>
      <c r="Q37" s="97">
        <f>IF(N37&lt;&gt;0,N37/O37,"")</f>
        <v>6.5</v>
      </c>
      <c r="R37" s="90"/>
      <c r="S37" s="96">
        <f t="shared" si="0"/>
      </c>
      <c r="T37" s="114">
        <v>16604.5</v>
      </c>
      <c r="U37" s="115">
        <v>1484</v>
      </c>
      <c r="V37" s="147">
        <f>IF(T37&lt;&gt;0,T37/U37,"")</f>
        <v>11.189016172506738</v>
      </c>
      <c r="W37" s="164"/>
    </row>
    <row r="38" spans="1:23" s="5" customFormat="1" ht="10.5" customHeight="1">
      <c r="A38" s="68">
        <v>34</v>
      </c>
      <c r="B38" s="146" t="s">
        <v>64</v>
      </c>
      <c r="C38" s="88">
        <v>40459</v>
      </c>
      <c r="D38" s="87" t="s">
        <v>28</v>
      </c>
      <c r="E38" s="89">
        <v>50</v>
      </c>
      <c r="F38" s="89">
        <v>1</v>
      </c>
      <c r="G38" s="89">
        <v>5</v>
      </c>
      <c r="H38" s="90">
        <v>70</v>
      </c>
      <c r="I38" s="91">
        <v>10</v>
      </c>
      <c r="J38" s="90">
        <v>77</v>
      </c>
      <c r="K38" s="91">
        <v>11</v>
      </c>
      <c r="L38" s="90">
        <v>133</v>
      </c>
      <c r="M38" s="91">
        <v>19</v>
      </c>
      <c r="N38" s="92">
        <f>+H38+J38+L38</f>
        <v>280</v>
      </c>
      <c r="O38" s="93">
        <f>+I38+K38+M38</f>
        <v>40</v>
      </c>
      <c r="P38" s="94">
        <f>+O38/F38</f>
        <v>40</v>
      </c>
      <c r="Q38" s="95">
        <f>+N38/O38</f>
        <v>7</v>
      </c>
      <c r="R38" s="90">
        <v>12825</v>
      </c>
      <c r="S38" s="96">
        <f t="shared" si="0"/>
        <v>-0.978167641325536</v>
      </c>
      <c r="T38" s="90">
        <v>363399</v>
      </c>
      <c r="U38" s="91">
        <v>32265</v>
      </c>
      <c r="V38" s="147">
        <f>+T38/U38</f>
        <v>11.262947466294747</v>
      </c>
      <c r="W38" s="164"/>
    </row>
    <row r="39" spans="1:23" s="5" customFormat="1" ht="10.5" customHeight="1">
      <c r="A39" s="68">
        <v>35</v>
      </c>
      <c r="B39" s="140" t="s">
        <v>51</v>
      </c>
      <c r="C39" s="99">
        <v>40410</v>
      </c>
      <c r="D39" s="98" t="s">
        <v>52</v>
      </c>
      <c r="E39" s="100">
        <v>100</v>
      </c>
      <c r="F39" s="100">
        <v>1</v>
      </c>
      <c r="G39" s="100">
        <v>12</v>
      </c>
      <c r="H39" s="101">
        <v>85</v>
      </c>
      <c r="I39" s="102">
        <v>17</v>
      </c>
      <c r="J39" s="101">
        <v>80</v>
      </c>
      <c r="K39" s="102">
        <v>16</v>
      </c>
      <c r="L39" s="101">
        <v>105</v>
      </c>
      <c r="M39" s="102">
        <v>21</v>
      </c>
      <c r="N39" s="103">
        <f>H39+J39+L39</f>
        <v>270</v>
      </c>
      <c r="O39" s="104">
        <f>I39+K39+M39</f>
        <v>54</v>
      </c>
      <c r="P39" s="102">
        <f>O39/F39</f>
        <v>54</v>
      </c>
      <c r="Q39" s="105">
        <f>+N39/O39</f>
        <v>5</v>
      </c>
      <c r="R39" s="101">
        <v>3612</v>
      </c>
      <c r="S39" s="96">
        <f t="shared" si="0"/>
        <v>-0.925249169435216</v>
      </c>
      <c r="T39" s="106">
        <v>643675.5</v>
      </c>
      <c r="U39" s="107">
        <v>78277</v>
      </c>
      <c r="V39" s="141">
        <f>T39/U39</f>
        <v>8.223047638514506</v>
      </c>
      <c r="W39" s="165"/>
    </row>
    <row r="40" spans="1:23" s="5" customFormat="1" ht="10.5" customHeight="1">
      <c r="A40" s="68">
        <v>36</v>
      </c>
      <c r="B40" s="140" t="s">
        <v>55</v>
      </c>
      <c r="C40" s="99">
        <v>40424</v>
      </c>
      <c r="D40" s="98" t="s">
        <v>52</v>
      </c>
      <c r="E40" s="100">
        <v>66</v>
      </c>
      <c r="F40" s="100">
        <v>1</v>
      </c>
      <c r="G40" s="100">
        <v>10</v>
      </c>
      <c r="H40" s="101">
        <v>50.5</v>
      </c>
      <c r="I40" s="102">
        <v>19</v>
      </c>
      <c r="J40" s="101">
        <v>145.5</v>
      </c>
      <c r="K40" s="102">
        <v>51</v>
      </c>
      <c r="L40" s="101">
        <v>71</v>
      </c>
      <c r="M40" s="102">
        <v>26</v>
      </c>
      <c r="N40" s="103">
        <f>H40+J40+L40</f>
        <v>267</v>
      </c>
      <c r="O40" s="104">
        <f>I40+K40+M40</f>
        <v>96</v>
      </c>
      <c r="P40" s="102">
        <f>O40/F40</f>
        <v>96</v>
      </c>
      <c r="Q40" s="105">
        <f>+N40/O40</f>
        <v>2.78125</v>
      </c>
      <c r="R40" s="101">
        <v>721</v>
      </c>
      <c r="S40" s="96">
        <f t="shared" si="0"/>
        <v>-0.6296809986130375</v>
      </c>
      <c r="T40" s="106">
        <v>646473</v>
      </c>
      <c r="U40" s="107">
        <v>70231</v>
      </c>
      <c r="V40" s="141">
        <f>T40/U40</f>
        <v>9.204952229072632</v>
      </c>
      <c r="W40" s="165"/>
    </row>
    <row r="41" spans="1:23" s="5" customFormat="1" ht="10.5" customHeight="1">
      <c r="A41" s="68">
        <v>37</v>
      </c>
      <c r="B41" s="144" t="s">
        <v>19</v>
      </c>
      <c r="C41" s="88">
        <v>40452</v>
      </c>
      <c r="D41" s="111" t="s">
        <v>27</v>
      </c>
      <c r="E41" s="112">
        <v>67</v>
      </c>
      <c r="F41" s="112">
        <v>2</v>
      </c>
      <c r="G41" s="112">
        <v>6</v>
      </c>
      <c r="H41" s="90">
        <v>88.5</v>
      </c>
      <c r="I41" s="91">
        <v>21</v>
      </c>
      <c r="J41" s="90">
        <v>77.5</v>
      </c>
      <c r="K41" s="91">
        <v>17</v>
      </c>
      <c r="L41" s="90">
        <v>91</v>
      </c>
      <c r="M41" s="91">
        <v>22</v>
      </c>
      <c r="N41" s="92">
        <v>257</v>
      </c>
      <c r="O41" s="93">
        <v>60</v>
      </c>
      <c r="P41" s="113">
        <f>IF(N41&lt;&gt;0,O41/F41,"")</f>
        <v>30</v>
      </c>
      <c r="Q41" s="97">
        <f>IF(N41&lt;&gt;0,N41/O41,"")</f>
        <v>4.283333333333333</v>
      </c>
      <c r="R41" s="90">
        <v>2624</v>
      </c>
      <c r="S41" s="96">
        <f t="shared" si="0"/>
        <v>-0.9020579268292683</v>
      </c>
      <c r="T41" s="114">
        <v>168790</v>
      </c>
      <c r="U41" s="115">
        <v>18086</v>
      </c>
      <c r="V41" s="147">
        <f>IF(T41&lt;&gt;0,T41/U41,"")</f>
        <v>9.332632975782372</v>
      </c>
      <c r="W41" s="164">
        <v>1</v>
      </c>
    </row>
    <row r="42" spans="1:23" s="5" customFormat="1" ht="10.5" customHeight="1">
      <c r="A42" s="68">
        <v>38</v>
      </c>
      <c r="B42" s="140" t="s">
        <v>71</v>
      </c>
      <c r="C42" s="99">
        <v>40347</v>
      </c>
      <c r="D42" s="98" t="s">
        <v>50</v>
      </c>
      <c r="E42" s="100">
        <v>45</v>
      </c>
      <c r="F42" s="100">
        <v>1</v>
      </c>
      <c r="G42" s="100">
        <v>15</v>
      </c>
      <c r="H42" s="125">
        <v>30</v>
      </c>
      <c r="I42" s="94">
        <v>5</v>
      </c>
      <c r="J42" s="125">
        <v>60</v>
      </c>
      <c r="K42" s="94">
        <v>10</v>
      </c>
      <c r="L42" s="125">
        <v>78</v>
      </c>
      <c r="M42" s="94">
        <v>13</v>
      </c>
      <c r="N42" s="127">
        <f>SUM(H42+J42+L42)</f>
        <v>168</v>
      </c>
      <c r="O42" s="110">
        <f>SUM(I42+K42+M42)</f>
        <v>28</v>
      </c>
      <c r="P42" s="102">
        <f>O42/F42</f>
        <v>28</v>
      </c>
      <c r="Q42" s="105">
        <f>+N42/O42</f>
        <v>6</v>
      </c>
      <c r="R42" s="125">
        <v>768</v>
      </c>
      <c r="S42" s="96">
        <f t="shared" si="0"/>
        <v>-0.78125</v>
      </c>
      <c r="T42" s="125">
        <v>353680</v>
      </c>
      <c r="U42" s="94">
        <v>37849</v>
      </c>
      <c r="V42" s="141">
        <f>T42/U42</f>
        <v>9.344500515205157</v>
      </c>
      <c r="W42" s="164"/>
    </row>
    <row r="43" spans="1:23" s="5" customFormat="1" ht="10.5" customHeight="1">
      <c r="A43" s="68">
        <v>39</v>
      </c>
      <c r="B43" s="144" t="s">
        <v>49</v>
      </c>
      <c r="C43" s="88">
        <v>40396</v>
      </c>
      <c r="D43" s="111" t="s">
        <v>57</v>
      </c>
      <c r="E43" s="112">
        <v>132</v>
      </c>
      <c r="F43" s="112">
        <v>1</v>
      </c>
      <c r="G43" s="112">
        <v>14</v>
      </c>
      <c r="H43" s="90">
        <v>12</v>
      </c>
      <c r="I43" s="91">
        <v>2</v>
      </c>
      <c r="J43" s="90">
        <v>70</v>
      </c>
      <c r="K43" s="91">
        <v>11</v>
      </c>
      <c r="L43" s="90">
        <v>58</v>
      </c>
      <c r="M43" s="91">
        <v>9</v>
      </c>
      <c r="N43" s="92">
        <f>+H43+J43+L43</f>
        <v>140</v>
      </c>
      <c r="O43" s="93">
        <f>+I43+K43+M43</f>
        <v>22</v>
      </c>
      <c r="P43" s="113">
        <f>IF(N43&lt;&gt;0,O43/F43,"")</f>
        <v>22</v>
      </c>
      <c r="Q43" s="97">
        <f>IF(N43&lt;&gt;0,N43/O43,"")</f>
        <v>6.363636363636363</v>
      </c>
      <c r="R43" s="90">
        <v>1921</v>
      </c>
      <c r="S43" s="96">
        <f t="shared" si="0"/>
        <v>-0.9271212909942738</v>
      </c>
      <c r="T43" s="90">
        <v>2367948</v>
      </c>
      <c r="U43" s="91">
        <v>252592</v>
      </c>
      <c r="V43" s="145">
        <f>T43/U43</f>
        <v>9.374596186735921</v>
      </c>
      <c r="W43" s="164"/>
    </row>
    <row r="44" spans="1:23" s="5" customFormat="1" ht="10.5" customHeight="1">
      <c r="A44" s="68">
        <v>40</v>
      </c>
      <c r="B44" s="140" t="s">
        <v>59</v>
      </c>
      <c r="C44" s="99">
        <v>40438</v>
      </c>
      <c r="D44" s="98" t="s">
        <v>52</v>
      </c>
      <c r="E44" s="100">
        <v>36</v>
      </c>
      <c r="F44" s="100">
        <v>2</v>
      </c>
      <c r="G44" s="100">
        <v>8</v>
      </c>
      <c r="H44" s="101">
        <v>80.5</v>
      </c>
      <c r="I44" s="102">
        <v>8</v>
      </c>
      <c r="J44" s="101">
        <v>28</v>
      </c>
      <c r="K44" s="102">
        <v>4</v>
      </c>
      <c r="L44" s="101">
        <v>24</v>
      </c>
      <c r="M44" s="102">
        <v>3</v>
      </c>
      <c r="N44" s="103">
        <f>H44+J44+L44</f>
        <v>132.5</v>
      </c>
      <c r="O44" s="104">
        <f>I44+K44+M44</f>
        <v>15</v>
      </c>
      <c r="P44" s="102">
        <f>O44/F44</f>
        <v>7.5</v>
      </c>
      <c r="Q44" s="105">
        <f>+N44/O44</f>
        <v>8.833333333333334</v>
      </c>
      <c r="R44" s="101">
        <v>20817.5</v>
      </c>
      <c r="S44" s="96">
        <f t="shared" si="0"/>
        <v>-0.99363516272367</v>
      </c>
      <c r="T44" s="106">
        <v>461515.5</v>
      </c>
      <c r="U44" s="107">
        <v>44169</v>
      </c>
      <c r="V44" s="141">
        <f>T44/U44</f>
        <v>10.448855532160565</v>
      </c>
      <c r="W44" s="165"/>
    </row>
    <row r="45" spans="1:23" s="5" customFormat="1" ht="10.5" customHeight="1">
      <c r="A45" s="68">
        <v>41</v>
      </c>
      <c r="B45" s="144" t="s">
        <v>65</v>
      </c>
      <c r="C45" s="88">
        <v>40067</v>
      </c>
      <c r="D45" s="111" t="s">
        <v>27</v>
      </c>
      <c r="E45" s="112">
        <v>105</v>
      </c>
      <c r="F45" s="112">
        <v>1</v>
      </c>
      <c r="G45" s="112">
        <v>46</v>
      </c>
      <c r="H45" s="90">
        <v>14</v>
      </c>
      <c r="I45" s="91">
        <v>2</v>
      </c>
      <c r="J45" s="90">
        <v>49</v>
      </c>
      <c r="K45" s="91">
        <v>7</v>
      </c>
      <c r="L45" s="90">
        <v>63</v>
      </c>
      <c r="M45" s="91">
        <v>9</v>
      </c>
      <c r="N45" s="92">
        <v>126</v>
      </c>
      <c r="O45" s="93">
        <v>18</v>
      </c>
      <c r="P45" s="113">
        <f>IF(N45&lt;&gt;0,O45/F45,"")</f>
        <v>18</v>
      </c>
      <c r="Q45" s="97">
        <f>IF(N45&lt;&gt;0,N45/O45,"")</f>
        <v>7</v>
      </c>
      <c r="R45" s="90">
        <v>610</v>
      </c>
      <c r="S45" s="96">
        <f t="shared" si="0"/>
        <v>-0.7934426229508197</v>
      </c>
      <c r="T45" s="114">
        <v>651485.5</v>
      </c>
      <c r="U45" s="115">
        <v>79473</v>
      </c>
      <c r="V45" s="147">
        <f>IF(T45&lt;&gt;0,T45/U45,"")</f>
        <v>8.197570243982232</v>
      </c>
      <c r="W45" s="164"/>
    </row>
    <row r="46" spans="1:23" s="5" customFormat="1" ht="10.5" customHeight="1">
      <c r="A46" s="68">
        <v>42</v>
      </c>
      <c r="B46" s="142" t="s">
        <v>58</v>
      </c>
      <c r="C46" s="99">
        <v>40438</v>
      </c>
      <c r="D46" s="168" t="s">
        <v>67</v>
      </c>
      <c r="E46" s="100">
        <v>55</v>
      </c>
      <c r="F46" s="100">
        <v>1</v>
      </c>
      <c r="G46" s="100">
        <v>8</v>
      </c>
      <c r="H46" s="108">
        <v>38</v>
      </c>
      <c r="I46" s="94">
        <v>6</v>
      </c>
      <c r="J46" s="108">
        <v>37</v>
      </c>
      <c r="K46" s="94">
        <v>5</v>
      </c>
      <c r="L46" s="108">
        <v>42</v>
      </c>
      <c r="M46" s="94">
        <v>6</v>
      </c>
      <c r="N46" s="109">
        <f>+L46+J46+H46</f>
        <v>117</v>
      </c>
      <c r="O46" s="110">
        <f>+M46+K46+I46</f>
        <v>17</v>
      </c>
      <c r="P46" s="102">
        <f>O46/F46</f>
        <v>17</v>
      </c>
      <c r="Q46" s="105">
        <f>+N46/O46</f>
        <v>6.882352941176471</v>
      </c>
      <c r="R46" s="108">
        <v>10352</v>
      </c>
      <c r="S46" s="96">
        <f t="shared" si="0"/>
        <v>-0.9886978361669243</v>
      </c>
      <c r="T46" s="108">
        <v>803885</v>
      </c>
      <c r="U46" s="94">
        <v>82733</v>
      </c>
      <c r="V46" s="141">
        <f>T46/U46</f>
        <v>9.71661851981676</v>
      </c>
      <c r="W46" s="164"/>
    </row>
    <row r="47" spans="1:23" s="5" customFormat="1" ht="10.5" customHeight="1">
      <c r="A47" s="68">
        <v>43</v>
      </c>
      <c r="B47" s="144" t="s">
        <v>20</v>
      </c>
      <c r="C47" s="88">
        <v>40312</v>
      </c>
      <c r="D47" s="111" t="s">
        <v>27</v>
      </c>
      <c r="E47" s="112">
        <v>76</v>
      </c>
      <c r="F47" s="112">
        <v>1</v>
      </c>
      <c r="G47" s="112">
        <v>23</v>
      </c>
      <c r="H47" s="90">
        <v>14</v>
      </c>
      <c r="I47" s="91">
        <v>2</v>
      </c>
      <c r="J47" s="90">
        <v>36</v>
      </c>
      <c r="K47" s="91">
        <v>5</v>
      </c>
      <c r="L47" s="90">
        <v>29</v>
      </c>
      <c r="M47" s="91">
        <v>4</v>
      </c>
      <c r="N47" s="92">
        <v>79</v>
      </c>
      <c r="O47" s="93">
        <v>11</v>
      </c>
      <c r="P47" s="113">
        <f>IF(N47&lt;&gt;0,O47/F47,"")</f>
        <v>11</v>
      </c>
      <c r="Q47" s="97">
        <f>IF(N47&lt;&gt;0,N47/O47,"")</f>
        <v>7.181818181818182</v>
      </c>
      <c r="R47" s="90"/>
      <c r="S47" s="96">
        <f t="shared" si="0"/>
      </c>
      <c r="T47" s="114">
        <v>368937</v>
      </c>
      <c r="U47" s="115">
        <v>33103</v>
      </c>
      <c r="V47" s="147">
        <f>IF(T47&lt;&gt;0,T47/U47,"")</f>
        <v>11.145122798537896</v>
      </c>
      <c r="W47" s="164"/>
    </row>
    <row r="48" spans="1:23" s="5" customFormat="1" ht="10.5" customHeight="1">
      <c r="A48" s="68">
        <v>44</v>
      </c>
      <c r="B48" s="144" t="s">
        <v>21</v>
      </c>
      <c r="C48" s="88">
        <v>40207</v>
      </c>
      <c r="D48" s="111" t="s">
        <v>27</v>
      </c>
      <c r="E48" s="112">
        <v>47</v>
      </c>
      <c r="F48" s="112">
        <v>1</v>
      </c>
      <c r="G48" s="112">
        <v>34</v>
      </c>
      <c r="H48" s="90">
        <v>0</v>
      </c>
      <c r="I48" s="91">
        <v>0</v>
      </c>
      <c r="J48" s="90">
        <v>0</v>
      </c>
      <c r="K48" s="91">
        <v>0</v>
      </c>
      <c r="L48" s="90">
        <v>70</v>
      </c>
      <c r="M48" s="91">
        <v>10</v>
      </c>
      <c r="N48" s="92">
        <v>70</v>
      </c>
      <c r="O48" s="93">
        <v>10</v>
      </c>
      <c r="P48" s="113">
        <f>IF(N48&lt;&gt;0,O48/F48,"")</f>
        <v>10</v>
      </c>
      <c r="Q48" s="97">
        <f>IF(N48&lt;&gt;0,N48/O48,"")</f>
        <v>7</v>
      </c>
      <c r="R48" s="90"/>
      <c r="S48" s="96">
        <f t="shared" si="0"/>
      </c>
      <c r="T48" s="114">
        <v>1880066.5</v>
      </c>
      <c r="U48" s="115">
        <v>162154</v>
      </c>
      <c r="V48" s="147">
        <f>IF(T48&lt;&gt;0,T48/U48,"")</f>
        <v>11.594326997792223</v>
      </c>
      <c r="W48" s="164"/>
    </row>
    <row r="49" spans="1:23" s="5" customFormat="1" ht="10.5" customHeight="1">
      <c r="A49" s="68">
        <v>45</v>
      </c>
      <c r="B49" s="140" t="s">
        <v>60</v>
      </c>
      <c r="C49" s="99">
        <v>40438</v>
      </c>
      <c r="D49" s="98" t="s">
        <v>50</v>
      </c>
      <c r="E49" s="100">
        <v>30</v>
      </c>
      <c r="F49" s="100">
        <v>1</v>
      </c>
      <c r="G49" s="100">
        <v>8</v>
      </c>
      <c r="H49" s="108">
        <v>18</v>
      </c>
      <c r="I49" s="94">
        <v>3</v>
      </c>
      <c r="J49" s="108">
        <v>36</v>
      </c>
      <c r="K49" s="94">
        <v>6</v>
      </c>
      <c r="L49" s="108">
        <v>12</v>
      </c>
      <c r="M49" s="94">
        <v>2</v>
      </c>
      <c r="N49" s="109">
        <f>SUM(H49+J49+L49)</f>
        <v>66</v>
      </c>
      <c r="O49" s="110">
        <f>SUM(I49+K49+M49)</f>
        <v>11</v>
      </c>
      <c r="P49" s="102">
        <f>O49/F49</f>
        <v>11</v>
      </c>
      <c r="Q49" s="105">
        <f>+N49/O49</f>
        <v>6</v>
      </c>
      <c r="R49" s="108">
        <v>2262</v>
      </c>
      <c r="S49" s="96">
        <f t="shared" si="0"/>
        <v>-0.9708222811671088</v>
      </c>
      <c r="T49" s="108">
        <v>120061.5</v>
      </c>
      <c r="U49" s="94">
        <v>13361</v>
      </c>
      <c r="V49" s="141">
        <f>T49/U49</f>
        <v>8.985966619265024</v>
      </c>
      <c r="W49" s="164"/>
    </row>
    <row r="50" spans="1:23" s="5" customFormat="1" ht="10.5" customHeight="1" thickBot="1">
      <c r="A50" s="68">
        <v>46</v>
      </c>
      <c r="B50" s="150" t="s">
        <v>22</v>
      </c>
      <c r="C50" s="151">
        <v>40312</v>
      </c>
      <c r="D50" s="152" t="s">
        <v>27</v>
      </c>
      <c r="E50" s="153">
        <v>64</v>
      </c>
      <c r="F50" s="153">
        <v>1</v>
      </c>
      <c r="G50" s="153">
        <v>21</v>
      </c>
      <c r="H50" s="154">
        <v>0</v>
      </c>
      <c r="I50" s="155">
        <v>0</v>
      </c>
      <c r="J50" s="154">
        <v>24</v>
      </c>
      <c r="K50" s="155">
        <v>4</v>
      </c>
      <c r="L50" s="154">
        <v>0</v>
      </c>
      <c r="M50" s="155">
        <v>0</v>
      </c>
      <c r="N50" s="156">
        <v>24</v>
      </c>
      <c r="O50" s="157">
        <v>4</v>
      </c>
      <c r="P50" s="158">
        <f>IF(N50&lt;&gt;0,O50/F50,"")</f>
        <v>4</v>
      </c>
      <c r="Q50" s="159">
        <f>IF(N50&lt;&gt;0,N50/O50,"")</f>
        <v>6</v>
      </c>
      <c r="R50" s="154"/>
      <c r="S50" s="160">
        <f t="shared" si="0"/>
      </c>
      <c r="T50" s="161">
        <v>385482</v>
      </c>
      <c r="U50" s="162">
        <v>43784</v>
      </c>
      <c r="V50" s="163">
        <f>IF(T50&lt;&gt;0,T50/U50,"")</f>
        <v>8.804175041110907</v>
      </c>
      <c r="W50" s="164"/>
    </row>
    <row r="51" spans="1:26" s="7" customFormat="1" ht="15">
      <c r="A51" s="69"/>
      <c r="B51" s="218"/>
      <c r="C51" s="219"/>
      <c r="D51" s="220"/>
      <c r="E51" s="1"/>
      <c r="F51" s="1"/>
      <c r="G51" s="2"/>
      <c r="H51" s="21"/>
      <c r="I51" s="24"/>
      <c r="J51" s="21"/>
      <c r="K51" s="24"/>
      <c r="L51" s="21"/>
      <c r="M51" s="24"/>
      <c r="N51" s="22"/>
      <c r="O51" s="56"/>
      <c r="P51" s="46"/>
      <c r="Q51" s="47"/>
      <c r="R51" s="48"/>
      <c r="S51" s="49"/>
      <c r="T51" s="48"/>
      <c r="U51" s="46"/>
      <c r="V51" s="47"/>
      <c r="W51" s="73"/>
      <c r="Z51" s="7" t="s">
        <v>45</v>
      </c>
    </row>
    <row r="52" spans="1:23" s="10" customFormat="1" ht="18">
      <c r="A52" s="70"/>
      <c r="B52" s="8"/>
      <c r="C52" s="9"/>
      <c r="E52" s="11"/>
      <c r="F52" s="86"/>
      <c r="G52" s="13"/>
      <c r="H52" s="14"/>
      <c r="I52" s="25"/>
      <c r="J52" s="14"/>
      <c r="K52" s="25"/>
      <c r="L52" s="14"/>
      <c r="M52" s="25"/>
      <c r="N52" s="14"/>
      <c r="O52" s="25"/>
      <c r="P52" s="51"/>
      <c r="Q52" s="52"/>
      <c r="R52" s="53"/>
      <c r="S52" s="54"/>
      <c r="T52" s="53"/>
      <c r="U52" s="51"/>
      <c r="V52" s="52"/>
      <c r="W52" s="74"/>
    </row>
    <row r="53" spans="4:22" ht="18" customHeight="1">
      <c r="D53" s="215"/>
      <c r="E53" s="216"/>
      <c r="F53" s="217"/>
      <c r="R53" s="203" t="s">
        <v>29</v>
      </c>
      <c r="S53" s="204"/>
      <c r="T53" s="204"/>
      <c r="U53" s="204"/>
      <c r="V53" s="205"/>
    </row>
    <row r="54" spans="4:22" ht="18">
      <c r="D54" s="18"/>
      <c r="E54" s="19"/>
      <c r="F54" s="19"/>
      <c r="R54" s="206"/>
      <c r="S54" s="207"/>
      <c r="T54" s="207"/>
      <c r="U54" s="207"/>
      <c r="V54" s="208"/>
    </row>
    <row r="55" spans="18:22" ht="18">
      <c r="R55" s="209"/>
      <c r="S55" s="210"/>
      <c r="T55" s="210"/>
      <c r="U55" s="210"/>
      <c r="V55" s="211"/>
    </row>
    <row r="56" spans="15:22" ht="18">
      <c r="O56" s="200" t="s">
        <v>26</v>
      </c>
      <c r="P56" s="201"/>
      <c r="Q56" s="201"/>
      <c r="R56" s="201"/>
      <c r="S56" s="201"/>
      <c r="T56" s="201"/>
      <c r="U56" s="201"/>
      <c r="V56" s="201"/>
    </row>
    <row r="57" spans="15:22" ht="18">
      <c r="O57" s="201"/>
      <c r="P57" s="201"/>
      <c r="Q57" s="201"/>
      <c r="R57" s="201"/>
      <c r="S57" s="201"/>
      <c r="T57" s="201"/>
      <c r="U57" s="201"/>
      <c r="V57" s="201"/>
    </row>
    <row r="58" spans="15:22" ht="18">
      <c r="O58" s="201"/>
      <c r="P58" s="201"/>
      <c r="Q58" s="201"/>
      <c r="R58" s="201"/>
      <c r="S58" s="201"/>
      <c r="T58" s="201"/>
      <c r="U58" s="201"/>
      <c r="V58" s="201"/>
    </row>
    <row r="59" spans="15:22" ht="18">
      <c r="O59" s="201"/>
      <c r="P59" s="201"/>
      <c r="Q59" s="201"/>
      <c r="R59" s="201"/>
      <c r="S59" s="201"/>
      <c r="T59" s="201"/>
      <c r="U59" s="201"/>
      <c r="V59" s="201"/>
    </row>
    <row r="60" spans="15:22" ht="18">
      <c r="O60" s="201"/>
      <c r="P60" s="201"/>
      <c r="Q60" s="201"/>
      <c r="R60" s="201"/>
      <c r="S60" s="201"/>
      <c r="T60" s="201"/>
      <c r="U60" s="201"/>
      <c r="V60" s="201"/>
    </row>
    <row r="61" spans="15:22" ht="18">
      <c r="O61" s="201"/>
      <c r="P61" s="201"/>
      <c r="Q61" s="201"/>
      <c r="R61" s="201"/>
      <c r="S61" s="201"/>
      <c r="T61" s="201"/>
      <c r="U61" s="201"/>
      <c r="V61" s="201"/>
    </row>
    <row r="62" spans="15:22" ht="18">
      <c r="O62" s="202" t="s">
        <v>39</v>
      </c>
      <c r="P62" s="201"/>
      <c r="Q62" s="201"/>
      <c r="R62" s="201"/>
      <c r="S62" s="201"/>
      <c r="T62" s="201"/>
      <c r="U62" s="201"/>
      <c r="V62" s="201"/>
    </row>
    <row r="63" spans="15:22" ht="18">
      <c r="O63" s="201"/>
      <c r="P63" s="201"/>
      <c r="Q63" s="201"/>
      <c r="R63" s="201"/>
      <c r="S63" s="201"/>
      <c r="T63" s="201"/>
      <c r="U63" s="201"/>
      <c r="V63" s="201"/>
    </row>
    <row r="64" spans="15:22" ht="18">
      <c r="O64" s="201"/>
      <c r="P64" s="201"/>
      <c r="Q64" s="201"/>
      <c r="R64" s="201"/>
      <c r="S64" s="201"/>
      <c r="T64" s="201"/>
      <c r="U64" s="201"/>
      <c r="V64" s="201"/>
    </row>
    <row r="65" spans="15:22" ht="18">
      <c r="O65" s="201"/>
      <c r="P65" s="201"/>
      <c r="Q65" s="201"/>
      <c r="R65" s="201"/>
      <c r="S65" s="201"/>
      <c r="T65" s="201"/>
      <c r="U65" s="201"/>
      <c r="V65" s="201"/>
    </row>
    <row r="66" spans="15:22" ht="18">
      <c r="O66" s="201"/>
      <c r="P66" s="201"/>
      <c r="Q66" s="201"/>
      <c r="R66" s="201"/>
      <c r="S66" s="201"/>
      <c r="T66" s="201"/>
      <c r="U66" s="201"/>
      <c r="V66" s="201"/>
    </row>
    <row r="67" spans="15:22" ht="18">
      <c r="O67" s="201"/>
      <c r="P67" s="201"/>
      <c r="Q67" s="201"/>
      <c r="R67" s="201"/>
      <c r="S67" s="201"/>
      <c r="T67" s="201"/>
      <c r="U67" s="201"/>
      <c r="V67" s="201"/>
    </row>
    <row r="68" spans="15:22" ht="18">
      <c r="O68" s="201"/>
      <c r="P68" s="201"/>
      <c r="Q68" s="201"/>
      <c r="R68" s="201"/>
      <c r="S68" s="201"/>
      <c r="T68" s="201"/>
      <c r="U68" s="201"/>
      <c r="V68" s="201"/>
    </row>
  </sheetData>
  <sheetProtection/>
  <mergeCells count="18">
    <mergeCell ref="O56:V61"/>
    <mergeCell ref="O62:V68"/>
    <mergeCell ref="R53:V55"/>
    <mergeCell ref="C3:C4"/>
    <mergeCell ref="G3:G4"/>
    <mergeCell ref="D3:D4"/>
    <mergeCell ref="D53:F53"/>
    <mergeCell ref="B51:D51"/>
    <mergeCell ref="L3:M3"/>
    <mergeCell ref="J3:K3"/>
    <mergeCell ref="N3:Q3"/>
    <mergeCell ref="A2:V2"/>
    <mergeCell ref="R3:S3"/>
    <mergeCell ref="E3:E4"/>
    <mergeCell ref="H3:I3"/>
    <mergeCell ref="F3:F4"/>
    <mergeCell ref="T3:V3"/>
    <mergeCell ref="B3:B4"/>
  </mergeCells>
  <printOptions/>
  <pageMargins left="0.3" right="0.13" top="1" bottom="1" header="0.5" footer="0.5"/>
  <pageSetup orientation="portrait" paperSize="9" scale="35"/>
  <ignoredErrors>
    <ignoredError sqref="X24:Y40 N16:O40 P16:Q40 R14:R49 P14:Q15 P41:Q49" formula="1"/>
    <ignoredError sqref="S5:S40 S47:S50" emptyCellReference="1"/>
    <ignoredError sqref="V10:V13" unlockedFormula="1"/>
    <ignoredError sqref="V14:V49" formula="1" unlockedFormula="1"/>
  </ignoredErrors>
  <drawing r:id="rId1"/>
</worksheet>
</file>

<file path=xl/worksheets/sheet2.xml><?xml version="1.0" encoding="utf-8"?>
<worksheet xmlns="http://schemas.openxmlformats.org/spreadsheetml/2006/main" xmlns:r="http://schemas.openxmlformats.org/officeDocument/2006/relationships">
  <dimension ref="A1:AA42"/>
  <sheetViews>
    <sheetView zoomScale="120" zoomScaleNormal="120" zoomScalePageLayoutView="0" workbookViewId="0" topLeftCell="A1">
      <selection activeCell="B3" sqref="B3:B4"/>
    </sheetView>
  </sheetViews>
  <sheetFormatPr defaultColWidth="4.421875" defaultRowHeight="12.75"/>
  <cols>
    <col min="1" max="1" width="4.140625" style="84" bestFit="1" customWidth="1"/>
    <col min="2" max="2" width="48.421875" style="15" customWidth="1"/>
    <col min="3" max="3" width="8.140625" style="16" bestFit="1" customWidth="1"/>
    <col min="4" max="4" width="24.421875" style="6" bestFit="1" customWidth="1"/>
    <col min="5" max="5" width="6.140625" style="17" hidden="1" customWidth="1"/>
    <col min="6" max="6" width="6.140625" style="17" bestFit="1" customWidth="1"/>
    <col min="7" max="7" width="8.00390625" style="17" hidden="1" customWidth="1"/>
    <col min="8" max="8" width="11.421875" style="20" hidden="1" customWidth="1"/>
    <col min="9" max="9" width="7.421875" style="26" hidden="1" customWidth="1"/>
    <col min="10" max="10" width="11.421875" style="20" hidden="1" customWidth="1"/>
    <col min="11" max="11" width="7.421875" style="26" hidden="1" customWidth="1"/>
    <col min="12" max="12" width="11.421875" style="20" hidden="1" customWidth="1"/>
    <col min="13" max="13" width="7.421875" style="26" hidden="1" customWidth="1"/>
    <col min="14" max="14" width="13.57421875" style="23" bestFit="1" customWidth="1"/>
    <col min="15" max="15" width="8.57421875" style="27" bestFit="1" customWidth="1"/>
    <col min="16" max="16" width="7.28125" style="41" bestFit="1" customWidth="1"/>
    <col min="17" max="17" width="5.8515625" style="42" bestFit="1" customWidth="1"/>
    <col min="18" max="18" width="13.28125" style="43" hidden="1" customWidth="1"/>
    <col min="19" max="19" width="9.8515625" style="44" hidden="1" customWidth="1"/>
    <col min="20" max="20" width="13.28125" style="43" bestFit="1" customWidth="1"/>
    <col min="21" max="21" width="9.140625" style="41" bestFit="1" customWidth="1"/>
    <col min="22" max="22" width="5.8515625" style="42" bestFit="1" customWidth="1"/>
    <col min="23" max="23" width="2.421875" style="45" bestFit="1" customWidth="1"/>
    <col min="24" max="26" width="4.421875" style="6" customWidth="1"/>
    <col min="27" max="27" width="2.140625" style="6" bestFit="1" customWidth="1"/>
    <col min="28" max="16384" width="4.421875" style="6" customWidth="1"/>
  </cols>
  <sheetData>
    <row r="1" spans="1:23" s="40" customFormat="1" ht="47.25" customHeight="1">
      <c r="A1" s="77"/>
      <c r="B1" s="28"/>
      <c r="C1" s="29"/>
      <c r="D1" s="30"/>
      <c r="E1" s="31"/>
      <c r="F1" s="31"/>
      <c r="G1" s="31"/>
      <c r="H1" s="32"/>
      <c r="I1" s="33"/>
      <c r="J1" s="34"/>
      <c r="K1" s="35"/>
      <c r="L1" s="36"/>
      <c r="M1" s="37"/>
      <c r="N1" s="38"/>
      <c r="O1" s="39"/>
      <c r="P1" s="41"/>
      <c r="Q1" s="42"/>
      <c r="R1" s="43"/>
      <c r="S1" s="44"/>
      <c r="T1" s="43"/>
      <c r="U1" s="41"/>
      <c r="V1" s="42"/>
      <c r="W1" s="45"/>
    </row>
    <row r="2" spans="1:23" s="3" customFormat="1" ht="21" customHeight="1" thickBot="1">
      <c r="A2" s="221" t="s">
        <v>40</v>
      </c>
      <c r="B2" s="222"/>
      <c r="C2" s="222"/>
      <c r="D2" s="222"/>
      <c r="E2" s="222"/>
      <c r="F2" s="222"/>
      <c r="G2" s="222"/>
      <c r="H2" s="222"/>
      <c r="I2" s="222"/>
      <c r="J2" s="222"/>
      <c r="K2" s="222"/>
      <c r="L2" s="222"/>
      <c r="M2" s="222"/>
      <c r="N2" s="222"/>
      <c r="O2" s="222"/>
      <c r="P2" s="222"/>
      <c r="Q2" s="222"/>
      <c r="R2" s="222"/>
      <c r="S2" s="222"/>
      <c r="T2" s="222"/>
      <c r="U2" s="222"/>
      <c r="V2" s="222"/>
      <c r="W2" s="45"/>
    </row>
    <row r="3" spans="1:23" s="59" customFormat="1" ht="20.25" customHeight="1">
      <c r="A3" s="78"/>
      <c r="B3" s="198" t="s">
        <v>41</v>
      </c>
      <c r="C3" s="212" t="s">
        <v>46</v>
      </c>
      <c r="D3" s="195" t="s">
        <v>31</v>
      </c>
      <c r="E3" s="195" t="s">
        <v>72</v>
      </c>
      <c r="F3" s="195" t="s">
        <v>73</v>
      </c>
      <c r="G3" s="195" t="s">
        <v>74</v>
      </c>
      <c r="H3" s="194" t="s">
        <v>32</v>
      </c>
      <c r="I3" s="194"/>
      <c r="J3" s="194" t="s">
        <v>33</v>
      </c>
      <c r="K3" s="194"/>
      <c r="L3" s="194" t="s">
        <v>34</v>
      </c>
      <c r="M3" s="194"/>
      <c r="N3" s="191" t="s">
        <v>75</v>
      </c>
      <c r="O3" s="191"/>
      <c r="P3" s="191"/>
      <c r="Q3" s="191"/>
      <c r="R3" s="194" t="s">
        <v>30</v>
      </c>
      <c r="S3" s="194"/>
      <c r="T3" s="191" t="s">
        <v>42</v>
      </c>
      <c r="U3" s="191"/>
      <c r="V3" s="197"/>
      <c r="W3" s="58"/>
    </row>
    <row r="4" spans="1:23" s="59" customFormat="1" ht="24.75" thickBot="1">
      <c r="A4" s="79"/>
      <c r="B4" s="199"/>
      <c r="C4" s="213"/>
      <c r="D4" s="214"/>
      <c r="E4" s="196"/>
      <c r="F4" s="196"/>
      <c r="G4" s="196"/>
      <c r="H4" s="61" t="s">
        <v>37</v>
      </c>
      <c r="I4" s="62" t="s">
        <v>36</v>
      </c>
      <c r="J4" s="61" t="s">
        <v>37</v>
      </c>
      <c r="K4" s="62" t="s">
        <v>36</v>
      </c>
      <c r="L4" s="61" t="s">
        <v>37</v>
      </c>
      <c r="M4" s="62" t="s">
        <v>36</v>
      </c>
      <c r="N4" s="61" t="s">
        <v>37</v>
      </c>
      <c r="O4" s="62" t="s">
        <v>36</v>
      </c>
      <c r="P4" s="62" t="s">
        <v>43</v>
      </c>
      <c r="Q4" s="63" t="s">
        <v>44</v>
      </c>
      <c r="R4" s="61" t="s">
        <v>37</v>
      </c>
      <c r="S4" s="64" t="s">
        <v>35</v>
      </c>
      <c r="T4" s="61" t="s">
        <v>37</v>
      </c>
      <c r="U4" s="62" t="s">
        <v>36</v>
      </c>
      <c r="V4" s="65" t="s">
        <v>44</v>
      </c>
      <c r="W4" s="58"/>
    </row>
    <row r="5" spans="1:23" s="4" customFormat="1" ht="15" customHeight="1">
      <c r="A5" s="80">
        <v>1</v>
      </c>
      <c r="B5" s="128" t="s">
        <v>24</v>
      </c>
      <c r="C5" s="129">
        <v>40487</v>
      </c>
      <c r="D5" s="130" t="s">
        <v>28</v>
      </c>
      <c r="E5" s="131">
        <v>383</v>
      </c>
      <c r="F5" s="131">
        <v>700</v>
      </c>
      <c r="G5" s="131">
        <v>1</v>
      </c>
      <c r="H5" s="132">
        <v>1761447</v>
      </c>
      <c r="I5" s="133">
        <v>185476</v>
      </c>
      <c r="J5" s="132">
        <v>2512898</v>
      </c>
      <c r="K5" s="133">
        <v>256253</v>
      </c>
      <c r="L5" s="132">
        <v>2542641</v>
      </c>
      <c r="M5" s="133">
        <v>261601</v>
      </c>
      <c r="N5" s="134">
        <f>+H5+J5+L5</f>
        <v>6816986</v>
      </c>
      <c r="O5" s="135">
        <f>+I5+K5+M5</f>
        <v>703330</v>
      </c>
      <c r="P5" s="136">
        <f>+O5/F5</f>
        <v>1004.7571428571429</v>
      </c>
      <c r="Q5" s="137">
        <f>+N5/O5</f>
        <v>9.692443092147355</v>
      </c>
      <c r="R5" s="132"/>
      <c r="S5" s="138">
        <f aca="true" t="shared" si="0" ref="S5:S24">IF(R5&lt;&gt;0,-(R5-N5)/R5,"")</f>
      </c>
      <c r="T5" s="132">
        <v>6816986</v>
      </c>
      <c r="U5" s="133">
        <v>703330</v>
      </c>
      <c r="V5" s="139">
        <f>+T5/U5</f>
        <v>9.692443092147355</v>
      </c>
      <c r="W5" s="164">
        <v>1</v>
      </c>
    </row>
    <row r="6" spans="1:23" s="4" customFormat="1" ht="15" customHeight="1">
      <c r="A6" s="80">
        <v>2</v>
      </c>
      <c r="B6" s="140" t="s">
        <v>53</v>
      </c>
      <c r="C6" s="99">
        <v>40480</v>
      </c>
      <c r="D6" s="98" t="s">
        <v>52</v>
      </c>
      <c r="E6" s="100">
        <v>100</v>
      </c>
      <c r="F6" s="100">
        <v>153</v>
      </c>
      <c r="G6" s="100">
        <v>2</v>
      </c>
      <c r="H6" s="101">
        <v>33288.5</v>
      </c>
      <c r="I6" s="102">
        <v>3277</v>
      </c>
      <c r="J6" s="101">
        <v>170314.5</v>
      </c>
      <c r="K6" s="102">
        <v>15621</v>
      </c>
      <c r="L6" s="101">
        <v>164724</v>
      </c>
      <c r="M6" s="102">
        <v>15057</v>
      </c>
      <c r="N6" s="103">
        <f>H6+J6+L6</f>
        <v>368327</v>
      </c>
      <c r="O6" s="104">
        <f>I6+K6+M6</f>
        <v>33955</v>
      </c>
      <c r="P6" s="102">
        <f>O6/F6</f>
        <v>221.9281045751634</v>
      </c>
      <c r="Q6" s="105">
        <f>+N6/O6</f>
        <v>10.84750404947725</v>
      </c>
      <c r="R6" s="101">
        <v>1141918.5</v>
      </c>
      <c r="S6" s="96">
        <f t="shared" si="0"/>
        <v>-0.6774489597987947</v>
      </c>
      <c r="T6" s="106">
        <v>1589493</v>
      </c>
      <c r="U6" s="107">
        <v>148567</v>
      </c>
      <c r="V6" s="141">
        <f aca="true" t="shared" si="1" ref="V6:V13">T6/U6</f>
        <v>10.698829484340399</v>
      </c>
      <c r="W6" s="165"/>
    </row>
    <row r="7" spans="1:23" s="5" customFormat="1" ht="15" customHeight="1">
      <c r="A7" s="85">
        <v>3</v>
      </c>
      <c r="B7" s="178" t="s">
        <v>23</v>
      </c>
      <c r="C7" s="179">
        <v>40487</v>
      </c>
      <c r="D7" s="180" t="s">
        <v>50</v>
      </c>
      <c r="E7" s="181">
        <v>162</v>
      </c>
      <c r="F7" s="181">
        <v>162</v>
      </c>
      <c r="G7" s="181">
        <v>1</v>
      </c>
      <c r="H7" s="182">
        <v>62330.5</v>
      </c>
      <c r="I7" s="183">
        <v>6407</v>
      </c>
      <c r="J7" s="182">
        <v>114543</v>
      </c>
      <c r="K7" s="183">
        <v>11232</v>
      </c>
      <c r="L7" s="182">
        <v>140000.5</v>
      </c>
      <c r="M7" s="183">
        <v>13898</v>
      </c>
      <c r="N7" s="184">
        <f>SUM(H7+J7+L7)</f>
        <v>316874</v>
      </c>
      <c r="O7" s="185">
        <f>SUM(I7+K7+M7)</f>
        <v>31537</v>
      </c>
      <c r="P7" s="186">
        <f>O7/F7</f>
        <v>194.67283950617283</v>
      </c>
      <c r="Q7" s="187">
        <f>+N7/O7</f>
        <v>10.04769001490313</v>
      </c>
      <c r="R7" s="182"/>
      <c r="S7" s="188">
        <f t="shared" si="0"/>
      </c>
      <c r="T7" s="182">
        <v>316874</v>
      </c>
      <c r="U7" s="183">
        <v>31537</v>
      </c>
      <c r="V7" s="189">
        <f t="shared" si="1"/>
        <v>10.04769001490313</v>
      </c>
      <c r="W7" s="164">
        <v>1</v>
      </c>
    </row>
    <row r="8" spans="1:23" s="5" customFormat="1" ht="15" customHeight="1">
      <c r="A8" s="81">
        <v>4</v>
      </c>
      <c r="B8" s="166" t="s">
        <v>25</v>
      </c>
      <c r="C8" s="167">
        <v>40487</v>
      </c>
      <c r="D8" s="168" t="s">
        <v>67</v>
      </c>
      <c r="E8" s="169">
        <v>205</v>
      </c>
      <c r="F8" s="169">
        <v>197</v>
      </c>
      <c r="G8" s="169">
        <v>1</v>
      </c>
      <c r="H8" s="170">
        <v>25211</v>
      </c>
      <c r="I8" s="171">
        <v>2869</v>
      </c>
      <c r="J8" s="170">
        <v>69508</v>
      </c>
      <c r="K8" s="171">
        <v>7418</v>
      </c>
      <c r="L8" s="170">
        <v>80279</v>
      </c>
      <c r="M8" s="171">
        <v>8546</v>
      </c>
      <c r="N8" s="172">
        <f>+L8+J8+H8</f>
        <v>174998</v>
      </c>
      <c r="O8" s="173">
        <f>+M8+K8+I8</f>
        <v>18833</v>
      </c>
      <c r="P8" s="174">
        <f>O8/F8</f>
        <v>95.5989847715736</v>
      </c>
      <c r="Q8" s="175">
        <f>+N8/O8</f>
        <v>9.292093665374608</v>
      </c>
      <c r="R8" s="170"/>
      <c r="S8" s="176">
        <f t="shared" si="0"/>
      </c>
      <c r="T8" s="170">
        <v>174998</v>
      </c>
      <c r="U8" s="171">
        <v>18833</v>
      </c>
      <c r="V8" s="177">
        <f t="shared" si="1"/>
        <v>9.292093665374608</v>
      </c>
      <c r="W8" s="164">
        <v>1</v>
      </c>
    </row>
    <row r="9" spans="1:23" s="5" customFormat="1" ht="15" customHeight="1">
      <c r="A9" s="81">
        <v>5</v>
      </c>
      <c r="B9" s="143" t="s">
        <v>68</v>
      </c>
      <c r="C9" s="99">
        <v>40473</v>
      </c>
      <c r="D9" s="168" t="s">
        <v>67</v>
      </c>
      <c r="E9" s="100">
        <v>100</v>
      </c>
      <c r="F9" s="100">
        <v>99</v>
      </c>
      <c r="G9" s="100">
        <v>3</v>
      </c>
      <c r="H9" s="108">
        <v>31239</v>
      </c>
      <c r="I9" s="94">
        <v>3107</v>
      </c>
      <c r="J9" s="108">
        <v>65708</v>
      </c>
      <c r="K9" s="94">
        <v>6469</v>
      </c>
      <c r="L9" s="108">
        <v>54736</v>
      </c>
      <c r="M9" s="94">
        <v>5209</v>
      </c>
      <c r="N9" s="109">
        <f>+L9+J9+H9</f>
        <v>151683</v>
      </c>
      <c r="O9" s="110">
        <f>+M9+K9+I9</f>
        <v>14785</v>
      </c>
      <c r="P9" s="102">
        <f>O9/F9</f>
        <v>149.34343434343435</v>
      </c>
      <c r="Q9" s="105">
        <f>+N9/O9</f>
        <v>10.259249239093675</v>
      </c>
      <c r="R9" s="108">
        <v>517438</v>
      </c>
      <c r="S9" s="96">
        <f t="shared" si="0"/>
        <v>-0.7068576331850386</v>
      </c>
      <c r="T9" s="108">
        <v>1610143</v>
      </c>
      <c r="U9" s="94">
        <v>164302</v>
      </c>
      <c r="V9" s="141">
        <f t="shared" si="1"/>
        <v>9.79989896653723</v>
      </c>
      <c r="W9" s="164"/>
    </row>
    <row r="10" spans="1:23" s="5" customFormat="1" ht="15" customHeight="1">
      <c r="A10" s="81">
        <v>6</v>
      </c>
      <c r="B10" s="144" t="s">
        <v>0</v>
      </c>
      <c r="C10" s="88">
        <v>40473</v>
      </c>
      <c r="D10" s="111" t="s">
        <v>57</v>
      </c>
      <c r="E10" s="112">
        <v>74</v>
      </c>
      <c r="F10" s="112">
        <v>60</v>
      </c>
      <c r="G10" s="112">
        <v>3</v>
      </c>
      <c r="H10" s="90">
        <v>16941</v>
      </c>
      <c r="I10" s="91">
        <v>1231</v>
      </c>
      <c r="J10" s="90">
        <v>54282</v>
      </c>
      <c r="K10" s="91">
        <v>1892</v>
      </c>
      <c r="L10" s="90">
        <v>20532</v>
      </c>
      <c r="M10" s="91">
        <v>1540</v>
      </c>
      <c r="N10" s="92">
        <f>+H10+J10+L10</f>
        <v>91755</v>
      </c>
      <c r="O10" s="93">
        <f>+I10+K10+M10</f>
        <v>4663</v>
      </c>
      <c r="P10" s="113">
        <f>IF(N10&lt;&gt;0,O10/F10,"")</f>
        <v>77.71666666666667</v>
      </c>
      <c r="Q10" s="97">
        <f>IF(N10&lt;&gt;0,N10/O10,"")</f>
        <v>19.677246407891914</v>
      </c>
      <c r="R10" s="90">
        <v>281173</v>
      </c>
      <c r="S10" s="96">
        <f t="shared" si="0"/>
        <v>-0.6736706582779997</v>
      </c>
      <c r="T10" s="90">
        <v>945963</v>
      </c>
      <c r="U10" s="91">
        <v>78069</v>
      </c>
      <c r="V10" s="145">
        <f t="shared" si="1"/>
        <v>12.117011874111363</v>
      </c>
      <c r="W10" s="164"/>
    </row>
    <row r="11" spans="1:23" s="5" customFormat="1" ht="15" customHeight="1">
      <c r="A11" s="81">
        <v>7</v>
      </c>
      <c r="B11" s="144" t="s">
        <v>61</v>
      </c>
      <c r="C11" s="88">
        <v>40459</v>
      </c>
      <c r="D11" s="111" t="s">
        <v>57</v>
      </c>
      <c r="E11" s="112">
        <v>55</v>
      </c>
      <c r="F11" s="112">
        <v>55</v>
      </c>
      <c r="G11" s="112">
        <v>5</v>
      </c>
      <c r="H11" s="90">
        <v>18319</v>
      </c>
      <c r="I11" s="91">
        <v>1484</v>
      </c>
      <c r="J11" s="90">
        <v>29571</v>
      </c>
      <c r="K11" s="91">
        <v>2542</v>
      </c>
      <c r="L11" s="90">
        <v>26779</v>
      </c>
      <c r="M11" s="91">
        <v>2300</v>
      </c>
      <c r="N11" s="92">
        <f>+H11+J11+L11</f>
        <v>74669</v>
      </c>
      <c r="O11" s="93">
        <f>+I11+K11+M11</f>
        <v>6326</v>
      </c>
      <c r="P11" s="113">
        <f>IF(N11&lt;&gt;0,O11/F11,"")</f>
        <v>115.01818181818182</v>
      </c>
      <c r="Q11" s="97">
        <f>IF(N11&lt;&gt;0,N11/O11,"")</f>
        <v>11.803509326588681</v>
      </c>
      <c r="R11" s="90">
        <v>291945</v>
      </c>
      <c r="S11" s="96">
        <f t="shared" si="0"/>
        <v>-0.7442360718628509</v>
      </c>
      <c r="T11" s="90">
        <v>2548829</v>
      </c>
      <c r="U11" s="91">
        <v>216232</v>
      </c>
      <c r="V11" s="145">
        <f t="shared" si="1"/>
        <v>11.787473639424322</v>
      </c>
      <c r="W11" s="164"/>
    </row>
    <row r="12" spans="1:23" s="5" customFormat="1" ht="15" customHeight="1">
      <c r="A12" s="81">
        <v>8</v>
      </c>
      <c r="B12" s="140" t="s">
        <v>1</v>
      </c>
      <c r="C12" s="99">
        <v>40466</v>
      </c>
      <c r="D12" s="98" t="s">
        <v>52</v>
      </c>
      <c r="E12" s="100">
        <v>139</v>
      </c>
      <c r="F12" s="100">
        <v>62</v>
      </c>
      <c r="G12" s="100">
        <v>4</v>
      </c>
      <c r="H12" s="101">
        <v>15292.5</v>
      </c>
      <c r="I12" s="102">
        <v>1331</v>
      </c>
      <c r="J12" s="101">
        <v>27042</v>
      </c>
      <c r="K12" s="102">
        <v>2186</v>
      </c>
      <c r="L12" s="101">
        <v>21604</v>
      </c>
      <c r="M12" s="102">
        <v>1786</v>
      </c>
      <c r="N12" s="103">
        <f>H12+J12+L12</f>
        <v>63938.5</v>
      </c>
      <c r="O12" s="104">
        <f>I12+K12+M12</f>
        <v>5303</v>
      </c>
      <c r="P12" s="102">
        <f>O12/F12</f>
        <v>85.53225806451613</v>
      </c>
      <c r="Q12" s="105">
        <f aca="true" t="shared" si="2" ref="Q12:Q21">+N12/O12</f>
        <v>12.057043183103904</v>
      </c>
      <c r="R12" s="101">
        <v>461181</v>
      </c>
      <c r="S12" s="96">
        <f t="shared" si="0"/>
        <v>-0.8613592060384101</v>
      </c>
      <c r="T12" s="106">
        <v>2132747.5</v>
      </c>
      <c r="U12" s="107">
        <v>207043</v>
      </c>
      <c r="V12" s="141">
        <f t="shared" si="1"/>
        <v>10.300988200518733</v>
      </c>
      <c r="W12" s="165"/>
    </row>
    <row r="13" spans="1:23" s="5" customFormat="1" ht="15" customHeight="1">
      <c r="A13" s="81">
        <v>9</v>
      </c>
      <c r="B13" s="143" t="s">
        <v>66</v>
      </c>
      <c r="C13" s="99">
        <v>40466</v>
      </c>
      <c r="D13" s="168" t="s">
        <v>67</v>
      </c>
      <c r="E13" s="100">
        <v>119</v>
      </c>
      <c r="F13" s="100">
        <v>41</v>
      </c>
      <c r="G13" s="100">
        <v>4</v>
      </c>
      <c r="H13" s="108">
        <v>2307</v>
      </c>
      <c r="I13" s="94">
        <v>218</v>
      </c>
      <c r="J13" s="108">
        <v>19233</v>
      </c>
      <c r="K13" s="94">
        <v>1770</v>
      </c>
      <c r="L13" s="108">
        <v>21035</v>
      </c>
      <c r="M13" s="94">
        <v>1914</v>
      </c>
      <c r="N13" s="109">
        <f>+L13+J13+H13</f>
        <v>42575</v>
      </c>
      <c r="O13" s="110">
        <f>+M13+K13+I13</f>
        <v>3902</v>
      </c>
      <c r="P13" s="102">
        <f>O13/F13</f>
        <v>95.17073170731707</v>
      </c>
      <c r="Q13" s="105">
        <f t="shared" si="2"/>
        <v>10.91107124551512</v>
      </c>
      <c r="R13" s="108">
        <v>313006</v>
      </c>
      <c r="S13" s="96">
        <f t="shared" si="0"/>
        <v>-0.8639802431902264</v>
      </c>
      <c r="T13" s="108">
        <v>1888984</v>
      </c>
      <c r="U13" s="94">
        <v>158384</v>
      </c>
      <c r="V13" s="141">
        <f t="shared" si="1"/>
        <v>11.92660874835842</v>
      </c>
      <c r="W13" s="164"/>
    </row>
    <row r="14" spans="1:23" s="5" customFormat="1" ht="15" customHeight="1">
      <c r="A14" s="81">
        <v>10</v>
      </c>
      <c r="B14" s="146" t="s">
        <v>2</v>
      </c>
      <c r="C14" s="88">
        <v>40480</v>
      </c>
      <c r="D14" s="87" t="s">
        <v>28</v>
      </c>
      <c r="E14" s="89">
        <v>21</v>
      </c>
      <c r="F14" s="89">
        <v>21</v>
      </c>
      <c r="G14" s="89">
        <v>2</v>
      </c>
      <c r="H14" s="90">
        <v>5791</v>
      </c>
      <c r="I14" s="91">
        <v>451</v>
      </c>
      <c r="J14" s="90">
        <v>11631</v>
      </c>
      <c r="K14" s="91">
        <v>874</v>
      </c>
      <c r="L14" s="90">
        <v>11261</v>
      </c>
      <c r="M14" s="91">
        <v>830</v>
      </c>
      <c r="N14" s="92">
        <f>+H14+J14+L14</f>
        <v>28683</v>
      </c>
      <c r="O14" s="93">
        <f>+I14+K14+M14</f>
        <v>2155</v>
      </c>
      <c r="P14" s="94">
        <f>+O14/F14</f>
        <v>102.61904761904762</v>
      </c>
      <c r="Q14" s="95">
        <f t="shared" si="2"/>
        <v>13.309976798143852</v>
      </c>
      <c r="R14" s="90">
        <v>139456</v>
      </c>
      <c r="S14" s="96">
        <f t="shared" si="0"/>
        <v>-0.794322223497017</v>
      </c>
      <c r="T14" s="90">
        <v>211195</v>
      </c>
      <c r="U14" s="91">
        <v>16221</v>
      </c>
      <c r="V14" s="147">
        <f>+T14/U14</f>
        <v>13.019850810677516</v>
      </c>
      <c r="W14" s="164"/>
    </row>
    <row r="15" spans="1:23" s="5" customFormat="1" ht="15" customHeight="1">
      <c r="A15" s="81">
        <v>11</v>
      </c>
      <c r="B15" s="140" t="s">
        <v>3</v>
      </c>
      <c r="C15" s="99">
        <v>40480</v>
      </c>
      <c r="D15" s="98" t="s">
        <v>50</v>
      </c>
      <c r="E15" s="100">
        <v>135</v>
      </c>
      <c r="F15" s="100">
        <v>105</v>
      </c>
      <c r="G15" s="100">
        <v>2</v>
      </c>
      <c r="H15" s="108">
        <v>6055.5</v>
      </c>
      <c r="I15" s="94">
        <v>1013</v>
      </c>
      <c r="J15" s="108">
        <v>5252.5</v>
      </c>
      <c r="K15" s="94">
        <v>726</v>
      </c>
      <c r="L15" s="108">
        <v>5894</v>
      </c>
      <c r="M15" s="94">
        <v>813</v>
      </c>
      <c r="N15" s="109">
        <f>SUM(H15+J15+L15)</f>
        <v>17202</v>
      </c>
      <c r="O15" s="110">
        <f>SUM(I15+K15+M15)</f>
        <v>2552</v>
      </c>
      <c r="P15" s="102">
        <f aca="true" t="shared" si="3" ref="P15:P21">O15/F15</f>
        <v>24.304761904761904</v>
      </c>
      <c r="Q15" s="105">
        <f t="shared" si="2"/>
        <v>6.740595611285267</v>
      </c>
      <c r="R15" s="108">
        <v>101515.5</v>
      </c>
      <c r="S15" s="96">
        <f t="shared" si="0"/>
        <v>-0.8305480443873103</v>
      </c>
      <c r="T15" s="108">
        <v>168973.5</v>
      </c>
      <c r="U15" s="94">
        <v>21555</v>
      </c>
      <c r="V15" s="141">
        <f>T15/U15</f>
        <v>7.839178844815588</v>
      </c>
      <c r="W15" s="164">
        <v>1</v>
      </c>
    </row>
    <row r="16" spans="1:23" s="5" customFormat="1" ht="15" customHeight="1">
      <c r="A16" s="81">
        <v>12</v>
      </c>
      <c r="B16" s="140" t="s">
        <v>4</v>
      </c>
      <c r="C16" s="99">
        <v>40459</v>
      </c>
      <c r="D16" s="98" t="s">
        <v>52</v>
      </c>
      <c r="E16" s="100">
        <v>142</v>
      </c>
      <c r="F16" s="100">
        <v>46</v>
      </c>
      <c r="G16" s="100">
        <v>5</v>
      </c>
      <c r="H16" s="101">
        <v>3040.5</v>
      </c>
      <c r="I16" s="102">
        <v>506</v>
      </c>
      <c r="J16" s="101">
        <v>4855.5</v>
      </c>
      <c r="K16" s="102">
        <v>753</v>
      </c>
      <c r="L16" s="101">
        <v>4870.5</v>
      </c>
      <c r="M16" s="102">
        <v>744</v>
      </c>
      <c r="N16" s="103">
        <f>H16+J16+L16</f>
        <v>12766.5</v>
      </c>
      <c r="O16" s="104">
        <f>I16+K16+M16</f>
        <v>2003</v>
      </c>
      <c r="P16" s="102">
        <f t="shared" si="3"/>
        <v>43.54347826086956</v>
      </c>
      <c r="Q16" s="105">
        <f t="shared" si="2"/>
        <v>6.373689465801298</v>
      </c>
      <c r="R16" s="101">
        <v>153875.5</v>
      </c>
      <c r="S16" s="96">
        <f t="shared" si="0"/>
        <v>-0.9170335758454075</v>
      </c>
      <c r="T16" s="106">
        <v>1536074.5</v>
      </c>
      <c r="U16" s="107">
        <v>177128</v>
      </c>
      <c r="V16" s="141">
        <f>T16/U16</f>
        <v>8.672115645183144</v>
      </c>
      <c r="W16" s="165">
        <v>1</v>
      </c>
    </row>
    <row r="17" spans="1:23" s="5" customFormat="1" ht="15" customHeight="1">
      <c r="A17" s="81">
        <v>13</v>
      </c>
      <c r="B17" s="140" t="s">
        <v>5</v>
      </c>
      <c r="C17" s="99">
        <v>40466</v>
      </c>
      <c r="D17" s="98" t="s">
        <v>50</v>
      </c>
      <c r="E17" s="100">
        <v>22</v>
      </c>
      <c r="F17" s="100">
        <v>8</v>
      </c>
      <c r="G17" s="100">
        <v>4</v>
      </c>
      <c r="H17" s="108">
        <v>2481</v>
      </c>
      <c r="I17" s="94">
        <v>253</v>
      </c>
      <c r="J17" s="108">
        <v>3853.5</v>
      </c>
      <c r="K17" s="94">
        <v>376</v>
      </c>
      <c r="L17" s="108">
        <v>2753.5</v>
      </c>
      <c r="M17" s="94">
        <v>262</v>
      </c>
      <c r="N17" s="109">
        <f>SUM(H17+J17+L17)</f>
        <v>9088</v>
      </c>
      <c r="O17" s="110">
        <f>SUM(I17+K17+M17)</f>
        <v>891</v>
      </c>
      <c r="P17" s="102">
        <f t="shared" si="3"/>
        <v>111.375</v>
      </c>
      <c r="Q17" s="105">
        <f t="shared" si="2"/>
        <v>10.199775533108866</v>
      </c>
      <c r="R17" s="108">
        <v>23319</v>
      </c>
      <c r="S17" s="96">
        <f t="shared" si="0"/>
        <v>-0.6102748831425018</v>
      </c>
      <c r="T17" s="108">
        <v>174344.5</v>
      </c>
      <c r="U17" s="94">
        <v>16915</v>
      </c>
      <c r="V17" s="141">
        <f>T17/U17</f>
        <v>10.307094295004434</v>
      </c>
      <c r="W17" s="164">
        <v>1</v>
      </c>
    </row>
    <row r="18" spans="1:23" s="5" customFormat="1" ht="15" customHeight="1">
      <c r="A18" s="81">
        <v>14</v>
      </c>
      <c r="B18" s="144" t="s">
        <v>6</v>
      </c>
      <c r="C18" s="88">
        <v>40480</v>
      </c>
      <c r="D18" s="111" t="s">
        <v>27</v>
      </c>
      <c r="E18" s="112">
        <v>71</v>
      </c>
      <c r="F18" s="112">
        <v>58</v>
      </c>
      <c r="G18" s="112">
        <v>2</v>
      </c>
      <c r="H18" s="90">
        <v>1528.5</v>
      </c>
      <c r="I18" s="91">
        <v>232</v>
      </c>
      <c r="J18" s="90">
        <v>4152</v>
      </c>
      <c r="K18" s="91">
        <v>629</v>
      </c>
      <c r="L18" s="90">
        <v>2940.5</v>
      </c>
      <c r="M18" s="91">
        <v>407</v>
      </c>
      <c r="N18" s="92">
        <v>8621</v>
      </c>
      <c r="O18" s="93">
        <v>1268</v>
      </c>
      <c r="P18" s="102">
        <f t="shared" si="3"/>
        <v>21.862068965517242</v>
      </c>
      <c r="Q18" s="105">
        <f t="shared" si="2"/>
        <v>6.798895899053628</v>
      </c>
      <c r="R18" s="90">
        <v>51698.5</v>
      </c>
      <c r="S18" s="96">
        <f t="shared" si="0"/>
        <v>-0.833244678278867</v>
      </c>
      <c r="T18" s="114">
        <v>81395.5</v>
      </c>
      <c r="U18" s="115">
        <v>9801</v>
      </c>
      <c r="V18" s="147">
        <f>IF(T18&lt;&gt;0,T18/U18,"")</f>
        <v>8.304815835118866</v>
      </c>
      <c r="W18" s="164">
        <v>1</v>
      </c>
    </row>
    <row r="19" spans="1:23" s="5" customFormat="1" ht="15" customHeight="1">
      <c r="A19" s="81">
        <v>15</v>
      </c>
      <c r="B19" s="140" t="s">
        <v>69</v>
      </c>
      <c r="C19" s="99">
        <v>40473</v>
      </c>
      <c r="D19" s="98" t="s">
        <v>52</v>
      </c>
      <c r="E19" s="100">
        <v>28</v>
      </c>
      <c r="F19" s="100">
        <v>14</v>
      </c>
      <c r="G19" s="100">
        <v>3</v>
      </c>
      <c r="H19" s="101">
        <v>1449</v>
      </c>
      <c r="I19" s="102">
        <v>158</v>
      </c>
      <c r="J19" s="101">
        <v>2574</v>
      </c>
      <c r="K19" s="102">
        <v>263</v>
      </c>
      <c r="L19" s="101">
        <v>2541</v>
      </c>
      <c r="M19" s="102">
        <v>268</v>
      </c>
      <c r="N19" s="103">
        <f aca="true" t="shared" si="4" ref="N19:O21">H19+J19+L19</f>
        <v>6564</v>
      </c>
      <c r="O19" s="104">
        <f t="shared" si="4"/>
        <v>689</v>
      </c>
      <c r="P19" s="102">
        <f t="shared" si="3"/>
        <v>49.214285714285715</v>
      </c>
      <c r="Q19" s="105">
        <f t="shared" si="2"/>
        <v>9.526850507982584</v>
      </c>
      <c r="R19" s="101">
        <v>95325</v>
      </c>
      <c r="S19" s="96">
        <f t="shared" si="0"/>
        <v>-0.9311408339889851</v>
      </c>
      <c r="T19" s="106">
        <v>281339</v>
      </c>
      <c r="U19" s="107">
        <v>23959</v>
      </c>
      <c r="V19" s="141">
        <f>T19/U19</f>
        <v>11.742518469051296</v>
      </c>
      <c r="W19" s="165"/>
    </row>
    <row r="20" spans="1:23" s="5" customFormat="1" ht="15" customHeight="1">
      <c r="A20" s="81">
        <v>16</v>
      </c>
      <c r="B20" s="140" t="s">
        <v>7</v>
      </c>
      <c r="C20" s="99">
        <v>40445</v>
      </c>
      <c r="D20" s="98" t="s">
        <v>52</v>
      </c>
      <c r="E20" s="100">
        <v>99</v>
      </c>
      <c r="F20" s="100">
        <v>23</v>
      </c>
      <c r="G20" s="100">
        <v>7</v>
      </c>
      <c r="H20" s="101">
        <v>1024</v>
      </c>
      <c r="I20" s="102">
        <v>146</v>
      </c>
      <c r="J20" s="101">
        <v>2839.5</v>
      </c>
      <c r="K20" s="102">
        <v>390</v>
      </c>
      <c r="L20" s="101">
        <v>2686.5</v>
      </c>
      <c r="M20" s="102">
        <v>374</v>
      </c>
      <c r="N20" s="103">
        <f t="shared" si="4"/>
        <v>6550</v>
      </c>
      <c r="O20" s="104">
        <f t="shared" si="4"/>
        <v>910</v>
      </c>
      <c r="P20" s="102">
        <f t="shared" si="3"/>
        <v>39.56521739130435</v>
      </c>
      <c r="Q20" s="105">
        <f t="shared" si="2"/>
        <v>7.197802197802198</v>
      </c>
      <c r="R20" s="101">
        <v>59883</v>
      </c>
      <c r="S20" s="96">
        <f t="shared" si="0"/>
        <v>-0.8906200424160446</v>
      </c>
      <c r="T20" s="106">
        <v>1042058</v>
      </c>
      <c r="U20" s="107">
        <v>135052</v>
      </c>
      <c r="V20" s="141">
        <f>T20/U20</f>
        <v>7.715976068477327</v>
      </c>
      <c r="W20" s="165">
        <v>1</v>
      </c>
    </row>
    <row r="21" spans="1:23" s="5" customFormat="1" ht="15" customHeight="1">
      <c r="A21" s="81">
        <v>17</v>
      </c>
      <c r="B21" s="140" t="s">
        <v>70</v>
      </c>
      <c r="C21" s="99">
        <v>40473</v>
      </c>
      <c r="D21" s="98" t="s">
        <v>52</v>
      </c>
      <c r="E21" s="100">
        <v>30</v>
      </c>
      <c r="F21" s="100">
        <v>9</v>
      </c>
      <c r="G21" s="100">
        <v>3</v>
      </c>
      <c r="H21" s="101">
        <v>1726</v>
      </c>
      <c r="I21" s="102">
        <v>132</v>
      </c>
      <c r="J21" s="101">
        <v>1857.5</v>
      </c>
      <c r="K21" s="102">
        <v>138</v>
      </c>
      <c r="L21" s="101">
        <v>1581.5</v>
      </c>
      <c r="M21" s="102">
        <v>116</v>
      </c>
      <c r="N21" s="103">
        <f t="shared" si="4"/>
        <v>5165</v>
      </c>
      <c r="O21" s="104">
        <f t="shared" si="4"/>
        <v>386</v>
      </c>
      <c r="P21" s="102">
        <f t="shared" si="3"/>
        <v>42.888888888888886</v>
      </c>
      <c r="Q21" s="105">
        <f t="shared" si="2"/>
        <v>13.380829015544041</v>
      </c>
      <c r="R21" s="101">
        <v>79255</v>
      </c>
      <c r="S21" s="96">
        <f t="shared" si="0"/>
        <v>-0.9348306100561479</v>
      </c>
      <c r="T21" s="106">
        <v>252278</v>
      </c>
      <c r="U21" s="107">
        <v>20533</v>
      </c>
      <c r="V21" s="141">
        <f>T21/U21</f>
        <v>12.286465689378074</v>
      </c>
      <c r="W21" s="165"/>
    </row>
    <row r="22" spans="1:23" s="5" customFormat="1" ht="15" customHeight="1">
      <c r="A22" s="81">
        <v>18</v>
      </c>
      <c r="B22" s="144" t="s">
        <v>48</v>
      </c>
      <c r="C22" s="88">
        <v>40389</v>
      </c>
      <c r="D22" s="111" t="s">
        <v>57</v>
      </c>
      <c r="E22" s="112">
        <v>139</v>
      </c>
      <c r="F22" s="112">
        <v>9</v>
      </c>
      <c r="G22" s="112">
        <v>15</v>
      </c>
      <c r="H22" s="90">
        <v>1202</v>
      </c>
      <c r="I22" s="91">
        <v>127</v>
      </c>
      <c r="J22" s="90">
        <v>2024</v>
      </c>
      <c r="K22" s="91">
        <v>195</v>
      </c>
      <c r="L22" s="90">
        <v>1459</v>
      </c>
      <c r="M22" s="91">
        <v>151</v>
      </c>
      <c r="N22" s="92">
        <f>+H22+J22+L22</f>
        <v>4685</v>
      </c>
      <c r="O22" s="93">
        <f>+I22+K22+M22</f>
        <v>473</v>
      </c>
      <c r="P22" s="113">
        <f>IF(N22&lt;&gt;0,O22/F22,"")</f>
        <v>52.55555555555556</v>
      </c>
      <c r="Q22" s="97">
        <f>IF(N22&lt;&gt;0,N22/O22,"")</f>
        <v>9.904862579281184</v>
      </c>
      <c r="R22" s="90">
        <v>33941</v>
      </c>
      <c r="S22" s="96">
        <f t="shared" si="0"/>
        <v>-0.8619663533779205</v>
      </c>
      <c r="T22" s="90">
        <v>11019043</v>
      </c>
      <c r="U22" s="91">
        <v>1098429</v>
      </c>
      <c r="V22" s="145">
        <f>T22/U22</f>
        <v>10.031638822354472</v>
      </c>
      <c r="W22" s="164"/>
    </row>
    <row r="23" spans="1:23" s="5" customFormat="1" ht="15" customHeight="1">
      <c r="A23" s="81">
        <v>19</v>
      </c>
      <c r="B23" s="148" t="s">
        <v>8</v>
      </c>
      <c r="C23" s="117">
        <v>40480</v>
      </c>
      <c r="D23" s="116" t="s">
        <v>9</v>
      </c>
      <c r="E23" s="118">
        <v>15</v>
      </c>
      <c r="F23" s="118">
        <v>8</v>
      </c>
      <c r="G23" s="118">
        <v>2</v>
      </c>
      <c r="H23" s="119">
        <v>771</v>
      </c>
      <c r="I23" s="120">
        <v>119</v>
      </c>
      <c r="J23" s="119">
        <v>1643</v>
      </c>
      <c r="K23" s="120">
        <v>180</v>
      </c>
      <c r="L23" s="119">
        <v>2151</v>
      </c>
      <c r="M23" s="120">
        <v>210</v>
      </c>
      <c r="N23" s="121">
        <v>4565</v>
      </c>
      <c r="O23" s="122">
        <v>509</v>
      </c>
      <c r="P23" s="102">
        <f>O23/F23</f>
        <v>63.625</v>
      </c>
      <c r="Q23" s="105">
        <f>+N23/O23</f>
        <v>8.968565815324165</v>
      </c>
      <c r="R23" s="123">
        <v>35153</v>
      </c>
      <c r="S23" s="96">
        <f t="shared" si="0"/>
        <v>-0.870139106192928</v>
      </c>
      <c r="T23" s="123">
        <v>48159</v>
      </c>
      <c r="U23" s="124">
        <v>4524</v>
      </c>
      <c r="V23" s="149">
        <v>10.64522546419098</v>
      </c>
      <c r="W23" s="164"/>
    </row>
    <row r="24" spans="1:23" s="5" customFormat="1" ht="15" customHeight="1" thickBot="1">
      <c r="A24" s="81">
        <v>20</v>
      </c>
      <c r="B24" s="150" t="s">
        <v>10</v>
      </c>
      <c r="C24" s="151">
        <v>40459</v>
      </c>
      <c r="D24" s="152" t="s">
        <v>57</v>
      </c>
      <c r="E24" s="153">
        <v>135</v>
      </c>
      <c r="F24" s="153">
        <v>15</v>
      </c>
      <c r="G24" s="153">
        <v>4</v>
      </c>
      <c r="H24" s="154">
        <v>1198</v>
      </c>
      <c r="I24" s="155">
        <v>175</v>
      </c>
      <c r="J24" s="154">
        <v>1217</v>
      </c>
      <c r="K24" s="155">
        <v>195</v>
      </c>
      <c r="L24" s="154">
        <v>1460</v>
      </c>
      <c r="M24" s="155">
        <v>220</v>
      </c>
      <c r="N24" s="156">
        <f>+H24+J24+L24</f>
        <v>3875</v>
      </c>
      <c r="O24" s="157">
        <f>+I24+K24+M24</f>
        <v>590</v>
      </c>
      <c r="P24" s="158">
        <f>IF(N24&lt;&gt;0,O24/F24,"")</f>
        <v>39.333333333333336</v>
      </c>
      <c r="Q24" s="159">
        <f>IF(N24&lt;&gt;0,N24/O24,"")</f>
        <v>6.567796610169491</v>
      </c>
      <c r="R24" s="154">
        <v>155484</v>
      </c>
      <c r="S24" s="160">
        <f t="shared" si="0"/>
        <v>-0.9750778215121814</v>
      </c>
      <c r="T24" s="154">
        <v>925703</v>
      </c>
      <c r="U24" s="155">
        <v>101325</v>
      </c>
      <c r="V24" s="190">
        <f>T24/U24</f>
        <v>9.135978287688133</v>
      </c>
      <c r="W24" s="164">
        <v>1</v>
      </c>
    </row>
    <row r="25" spans="1:27" s="7" customFormat="1" ht="15">
      <c r="A25" s="82"/>
      <c r="B25" s="218"/>
      <c r="C25" s="219"/>
      <c r="D25" s="220"/>
      <c r="E25" s="1"/>
      <c r="F25" s="1"/>
      <c r="G25" s="2"/>
      <c r="H25" s="21"/>
      <c r="I25" s="24"/>
      <c r="J25" s="21"/>
      <c r="K25" s="24"/>
      <c r="L25" s="21"/>
      <c r="M25" s="24"/>
      <c r="N25" s="22"/>
      <c r="O25" s="56"/>
      <c r="P25" s="46"/>
      <c r="Q25" s="47"/>
      <c r="R25" s="48"/>
      <c r="S25" s="49"/>
      <c r="T25" s="48"/>
      <c r="U25" s="46"/>
      <c r="V25" s="47"/>
      <c r="W25" s="50"/>
      <c r="AA25" s="7" t="s">
        <v>45</v>
      </c>
    </row>
    <row r="26" spans="1:23" s="10" customFormat="1" ht="18">
      <c r="A26" s="83"/>
      <c r="B26" s="8"/>
      <c r="C26" s="9"/>
      <c r="E26" s="11"/>
      <c r="F26" s="12"/>
      <c r="G26" s="13"/>
      <c r="H26" s="14"/>
      <c r="I26" s="25"/>
      <c r="J26" s="14"/>
      <c r="K26" s="25"/>
      <c r="L26" s="14"/>
      <c r="M26" s="25"/>
      <c r="N26" s="14"/>
      <c r="O26" s="25"/>
      <c r="P26" s="51"/>
      <c r="Q26" s="52"/>
      <c r="R26" s="53"/>
      <c r="S26" s="54"/>
      <c r="T26" s="53"/>
      <c r="U26" s="51"/>
      <c r="V26" s="52"/>
      <c r="W26" s="55"/>
    </row>
    <row r="27" spans="4:22" ht="18" customHeight="1">
      <c r="D27" s="215"/>
      <c r="E27" s="216"/>
      <c r="F27" s="217"/>
      <c r="R27" s="203" t="s">
        <v>29</v>
      </c>
      <c r="S27" s="204"/>
      <c r="T27" s="204"/>
      <c r="U27" s="204"/>
      <c r="V27" s="205"/>
    </row>
    <row r="28" spans="4:22" ht="18">
      <c r="D28" s="18"/>
      <c r="E28" s="19"/>
      <c r="F28" s="19"/>
      <c r="R28" s="206"/>
      <c r="S28" s="207"/>
      <c r="T28" s="207"/>
      <c r="U28" s="207"/>
      <c r="V28" s="208"/>
    </row>
    <row r="29" spans="18:22" ht="18">
      <c r="R29" s="209"/>
      <c r="S29" s="210"/>
      <c r="T29" s="210"/>
      <c r="U29" s="210"/>
      <c r="V29" s="211"/>
    </row>
    <row r="30" spans="15:22" ht="18">
      <c r="O30" s="200" t="s">
        <v>26</v>
      </c>
      <c r="P30" s="201"/>
      <c r="Q30" s="201"/>
      <c r="R30" s="201"/>
      <c r="S30" s="201"/>
      <c r="T30" s="201"/>
      <c r="U30" s="201"/>
      <c r="V30" s="201"/>
    </row>
    <row r="31" spans="15:22" ht="18">
      <c r="O31" s="201"/>
      <c r="P31" s="201"/>
      <c r="Q31" s="201"/>
      <c r="R31" s="201"/>
      <c r="S31" s="201"/>
      <c r="T31" s="201"/>
      <c r="U31" s="201"/>
      <c r="V31" s="201"/>
    </row>
    <row r="32" spans="15:22" ht="18">
      <c r="O32" s="201"/>
      <c r="P32" s="201"/>
      <c r="Q32" s="201"/>
      <c r="R32" s="201"/>
      <c r="S32" s="201"/>
      <c r="T32" s="201"/>
      <c r="U32" s="201"/>
      <c r="V32" s="201"/>
    </row>
    <row r="33" spans="15:22" ht="18">
      <c r="O33" s="201"/>
      <c r="P33" s="201"/>
      <c r="Q33" s="201"/>
      <c r="R33" s="201"/>
      <c r="S33" s="201"/>
      <c r="T33" s="201"/>
      <c r="U33" s="201"/>
      <c r="V33" s="201"/>
    </row>
    <row r="34" spans="15:22" ht="18">
      <c r="O34" s="201"/>
      <c r="P34" s="201"/>
      <c r="Q34" s="201"/>
      <c r="R34" s="201"/>
      <c r="S34" s="201"/>
      <c r="T34" s="201"/>
      <c r="U34" s="201"/>
      <c r="V34" s="201"/>
    </row>
    <row r="35" spans="15:22" ht="18">
      <c r="O35" s="201"/>
      <c r="P35" s="201"/>
      <c r="Q35" s="201"/>
      <c r="R35" s="201"/>
      <c r="S35" s="201"/>
      <c r="T35" s="201"/>
      <c r="U35" s="201"/>
      <c r="V35" s="201"/>
    </row>
    <row r="36" spans="15:22" ht="18">
      <c r="O36" s="202" t="s">
        <v>39</v>
      </c>
      <c r="P36" s="201"/>
      <c r="Q36" s="201"/>
      <c r="R36" s="201"/>
      <c r="S36" s="201"/>
      <c r="T36" s="201"/>
      <c r="U36" s="201"/>
      <c r="V36" s="201"/>
    </row>
    <row r="37" spans="15:22" ht="18">
      <c r="O37" s="201"/>
      <c r="P37" s="201"/>
      <c r="Q37" s="201"/>
      <c r="R37" s="201"/>
      <c r="S37" s="201"/>
      <c r="T37" s="201"/>
      <c r="U37" s="201"/>
      <c r="V37" s="201"/>
    </row>
    <row r="38" spans="15:22" ht="18">
      <c r="O38" s="201"/>
      <c r="P38" s="201"/>
      <c r="Q38" s="201"/>
      <c r="R38" s="201"/>
      <c r="S38" s="201"/>
      <c r="T38" s="201"/>
      <c r="U38" s="201"/>
      <c r="V38" s="201"/>
    </row>
    <row r="39" spans="15:22" ht="18">
      <c r="O39" s="201"/>
      <c r="P39" s="201"/>
      <c r="Q39" s="201"/>
      <c r="R39" s="201"/>
      <c r="S39" s="201"/>
      <c r="T39" s="201"/>
      <c r="U39" s="201"/>
      <c r="V39" s="201"/>
    </row>
    <row r="40" spans="15:22" ht="18">
      <c r="O40" s="201"/>
      <c r="P40" s="201"/>
      <c r="Q40" s="201"/>
      <c r="R40" s="201"/>
      <c r="S40" s="201"/>
      <c r="T40" s="201"/>
      <c r="U40" s="201"/>
      <c r="V40" s="201"/>
    </row>
    <row r="41" spans="15:22" ht="18">
      <c r="O41" s="201"/>
      <c r="P41" s="201"/>
      <c r="Q41" s="201"/>
      <c r="R41" s="201"/>
      <c r="S41" s="201"/>
      <c r="T41" s="201"/>
      <c r="U41" s="201"/>
      <c r="V41" s="201"/>
    </row>
    <row r="42" spans="15:22" ht="18">
      <c r="O42" s="201"/>
      <c r="P42" s="201"/>
      <c r="Q42" s="201"/>
      <c r="R42" s="201"/>
      <c r="S42" s="201"/>
      <c r="T42" s="201"/>
      <c r="U42" s="201"/>
      <c r="V42" s="201"/>
    </row>
  </sheetData>
  <sheetProtection/>
  <mergeCells count="18">
    <mergeCell ref="A2:V2"/>
    <mergeCell ref="B3:B4"/>
    <mergeCell ref="C3:C4"/>
    <mergeCell ref="D3:D4"/>
    <mergeCell ref="E3:E4"/>
    <mergeCell ref="F3:F4"/>
    <mergeCell ref="G3:G4"/>
    <mergeCell ref="H3:I3"/>
    <mergeCell ref="J3:K3"/>
    <mergeCell ref="L3:M3"/>
    <mergeCell ref="B25:D25"/>
    <mergeCell ref="D27:F27"/>
    <mergeCell ref="R27:V29"/>
    <mergeCell ref="O30:V35"/>
    <mergeCell ref="O36:V42"/>
    <mergeCell ref="N3:Q3"/>
    <mergeCell ref="R3:S3"/>
    <mergeCell ref="T3:V3"/>
  </mergeCells>
  <printOptions/>
  <pageMargins left="0.75" right="0.75" top="1" bottom="1" header="0.5" footer="0.5"/>
  <pageSetup horizontalDpi="600" verticalDpi="600" orientation="portrait" paperSize="9"/>
  <ignoredErrors>
    <ignoredError sqref="N25:V25 P16:Q18 P14:Q15 P19:Q22 N16:O18" formula="1"/>
    <ignoredError sqref="V10:V13 V21:V24" unlockedFormula="1"/>
    <ignoredError sqref="V14:V20"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2010-11-09T13:17:17Z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