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0" windowWidth="20610" windowHeight="11640" tabRatio="804" activeTab="0"/>
  </bookViews>
  <sheets>
    <sheet name="12-14 Nov' 10 (we 46)" sheetId="1" r:id="rId1"/>
    <sheet name="12-14 Nov' 10 (TOP 20)" sheetId="2" r:id="rId2"/>
  </sheets>
  <definedNames>
    <definedName name="_xlnm.Print_Area" localSheetId="0">'12-14 Nov'' 10 (we 46)'!$A$1:$V$62</definedName>
  </definedNames>
  <calcPr fullCalcOnLoad="1"/>
</workbook>
</file>

<file path=xl/sharedStrings.xml><?xml version="1.0" encoding="utf-8"?>
<sst xmlns="http://schemas.openxmlformats.org/spreadsheetml/2006/main" count="184" uniqueCount="69">
  <si>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</si>
  <si>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*Sorted according to Weekend Total G.B.O. - Hafta sonu toplam hasılat sütununa göre sıralanmıştır.</t>
  </si>
  <si>
    <t>Last Weekend</t>
  </si>
  <si>
    <t>Distributor</t>
  </si>
  <si>
    <t>Friday</t>
  </si>
  <si>
    <t>Saturday</t>
  </si>
  <si>
    <t>Sunday</t>
  </si>
  <si>
    <t>Change</t>
  </si>
  <si>
    <t>Adm.</t>
  </si>
  <si>
    <t>G.B.O.</t>
  </si>
  <si>
    <t>TOY STORY 3</t>
  </si>
  <si>
    <t>UNSTOPPABLE</t>
  </si>
  <si>
    <t>WINX CLUB 3D: MAGICAL ADVENTURE</t>
  </si>
  <si>
    <t>RED</t>
  </si>
  <si>
    <t>AŞKIN İKİNCİ YARISI</t>
  </si>
  <si>
    <t>ÜÇ HARFLİLER: MARİD</t>
  </si>
  <si>
    <t>L'AGE DE RAISON</t>
  </si>
  <si>
    <t>CENTURION</t>
  </si>
  <si>
    <t>DIARY OF A WIMPY KID</t>
  </si>
  <si>
    <t>KUBİLAY</t>
  </si>
  <si>
    <t>MEDYAVİZYON</t>
  </si>
  <si>
    <t>CEHENNEM 3D</t>
  </si>
  <si>
    <t>GARFIELD'S PET FORCE</t>
  </si>
  <si>
    <t>THE SHOCK LABYRINTH: EXTREME</t>
  </si>
  <si>
    <t>NEW YORK'TA BEŞ MİNARE</t>
  </si>
  <si>
    <t>PİNEMA</t>
  </si>
  <si>
    <t>THE LAST EXORCISM</t>
  </si>
  <si>
    <t>INHALE</t>
  </si>
  <si>
    <t>MY SOUL TO TAKE</t>
  </si>
  <si>
    <t>TİGLON FİLM</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</si>
  <si>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</si>
  <si>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</si>
  <si>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</si>
  <si>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</si>
  <si>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</si>
  <si>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</si>
  <si>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</si>
  <si>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Release
Date</t>
  </si>
  <si>
    <t>SORCERER’S APPRENTICE</t>
  </si>
  <si>
    <t>INCEPTION</t>
  </si>
  <si>
    <t>ÖZEN FİLM</t>
  </si>
  <si>
    <t>DESPICABLE ME</t>
  </si>
  <si>
    <t>WARNER BROS. TÜRKİYE</t>
  </si>
  <si>
    <t>EAT PRAY LOVE</t>
  </si>
  <si>
    <t>STONE</t>
  </si>
  <si>
    <t>SAMMY'S ADVENTURES</t>
  </si>
  <si>
    <t>UIP TÜRKİYE</t>
  </si>
  <si>
    <t>PARANORMAL ACTIVITY 2</t>
  </si>
  <si>
    <t># of
Prints</t>
  </si>
  <si>
    <t># of
Screen</t>
  </si>
  <si>
    <t>Weeks in Release</t>
  </si>
  <si>
    <t>Weekend Total</t>
  </si>
  <si>
    <t>SAW VII 3D</t>
  </si>
  <si>
    <t>VAY ARKADAŞ</t>
  </si>
  <si>
    <t>SKYLINE</t>
  </si>
  <si>
    <t>PAK PANTER</t>
  </si>
  <si>
    <t>CHAIN LETTER</t>
  </si>
  <si>
    <t>THE SOCIAL NETWORK</t>
  </si>
  <si>
    <t>GOING THE DISTANCE</t>
  </si>
  <si>
    <t>OTHER GUYS</t>
  </si>
  <si>
    <t>THE KARATE KID</t>
  </si>
  <si>
    <t>TINKER BELL AND THE FAIRY RESCUE</t>
  </si>
  <si>
    <t>EYYVAH EYVAH</t>
  </si>
  <si>
    <t>NENE HATUN</t>
  </si>
  <si>
    <t>ÇOĞUNLUK</t>
  </si>
  <si>
    <t>L'ILLUSIONNIST</t>
  </si>
  <si>
    <t>CHANTIER FILMS</t>
  </si>
  <si>
    <t>MAHPEYKER: KÖSEM SULTAN</t>
  </si>
  <si>
    <t>O KUL</t>
  </si>
</sst>
</file>

<file path=xl/styles.xml><?xml version="1.0" encoding="utf-8"?>
<styleSheet xmlns="http://schemas.openxmlformats.org/spreadsheetml/2006/main">
  <numFmts count="4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98">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20"/>
      <name val="Impact"/>
      <family val="2"/>
    </font>
    <font>
      <sz val="14"/>
      <name val="Arial"/>
      <family val="2"/>
    </font>
    <font>
      <b/>
      <sz val="14"/>
      <name val="Arial"/>
      <family val="2"/>
    </font>
    <font>
      <b/>
      <sz val="9"/>
      <name val="Arial"/>
      <family val="2"/>
    </font>
    <font>
      <b/>
      <sz val="12"/>
      <color indexed="9"/>
      <name val="Trebuchet MS"/>
      <family val="2"/>
    </font>
    <font>
      <sz val="12"/>
      <color indexed="9"/>
      <name val="Impact"/>
      <family val="2"/>
    </font>
    <font>
      <sz val="8"/>
      <name val="Trebuchet MS"/>
      <family val="2"/>
    </font>
    <font>
      <b/>
      <sz val="11"/>
      <name val="Century Gothic"/>
      <family val="2"/>
    </font>
    <font>
      <b/>
      <sz val="10"/>
      <color indexed="9"/>
      <name val="Trebuchet MS"/>
      <family val="2"/>
    </font>
    <font>
      <sz val="10"/>
      <color indexed="9"/>
      <name val="Trebuchet MS"/>
      <family val="2"/>
    </font>
    <font>
      <sz val="10"/>
      <color indexed="40"/>
      <name val="Arial"/>
      <family val="0"/>
    </font>
    <font>
      <sz val="14"/>
      <name val="Garamond"/>
      <family val="1"/>
    </font>
    <font>
      <b/>
      <sz val="14"/>
      <color indexed="18"/>
      <name val="Garamond"/>
      <family val="1"/>
    </font>
    <font>
      <b/>
      <sz val="14"/>
      <name val="Garamond"/>
      <family val="1"/>
    </font>
    <font>
      <sz val="12"/>
      <name val="Garamond"/>
      <family val="1"/>
    </font>
    <font>
      <sz val="8"/>
      <name val="Verdana"/>
      <family val="2"/>
    </font>
    <font>
      <sz val="8"/>
      <color indexed="9"/>
      <name val="Verdana"/>
      <family val="2"/>
    </font>
    <font>
      <b/>
      <sz val="8"/>
      <color indexed="9"/>
      <name val="Verdana"/>
      <family val="2"/>
    </font>
    <font>
      <i/>
      <sz val="8"/>
      <name val="Verdana"/>
      <family val="2"/>
    </font>
    <font>
      <sz val="10"/>
      <color indexed="9"/>
      <name val="Arial"/>
      <family val="0"/>
    </font>
    <font>
      <sz val="9"/>
      <name val="Garamond"/>
      <family val="1"/>
    </font>
    <font>
      <sz val="10"/>
      <color indexed="47"/>
      <name val="GoudyLight"/>
      <family val="0"/>
    </font>
    <font>
      <sz val="18"/>
      <color indexed="40"/>
      <name val="Arial"/>
      <family val="0"/>
    </font>
    <font>
      <b/>
      <sz val="9"/>
      <name val="Garamond"/>
      <family val="1"/>
    </font>
    <font>
      <b/>
      <sz val="9"/>
      <color indexed="9"/>
      <name val="Garamond"/>
      <family val="1"/>
    </font>
    <font>
      <b/>
      <sz val="9"/>
      <name val="Verdana"/>
      <family val="2"/>
    </font>
    <font>
      <b/>
      <sz val="9"/>
      <color indexed="9"/>
      <name val="Verdana"/>
      <family val="2"/>
    </font>
    <font>
      <sz val="14"/>
      <color indexed="47"/>
      <name val="GoudyLight"/>
      <family val="0"/>
    </font>
    <font>
      <b/>
      <sz val="10"/>
      <color indexed="9"/>
      <name val="Arial"/>
      <family val="0"/>
    </font>
    <font>
      <sz val="9"/>
      <name val="Verdana"/>
      <family val="2"/>
    </font>
    <font>
      <sz val="9"/>
      <color indexed="9"/>
      <name val="Garamond"/>
      <family val="1"/>
    </font>
    <font>
      <sz val="9"/>
      <color indexed="9"/>
      <name val="Verdana"/>
      <family val="2"/>
    </font>
    <font>
      <b/>
      <sz val="12"/>
      <color indexed="12"/>
      <name val="Trebuchet MS"/>
      <family val="2"/>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0"/>
      <color indexed="8"/>
      <name val="Garamond"/>
      <family val="0"/>
    </font>
    <font>
      <sz val="20"/>
      <color indexed="8"/>
      <name val="Garamond"/>
      <family val="0"/>
    </font>
    <font>
      <sz val="16"/>
      <color indexed="8"/>
      <name val="Garamond"/>
      <family val="0"/>
    </font>
    <font>
      <u val="single"/>
      <sz val="16"/>
      <color indexed="9"/>
      <name val="Garamond"/>
      <family val="0"/>
    </font>
    <font>
      <sz val="16"/>
      <color indexed="9"/>
      <name val="Garamond"/>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34"/>
      <color indexed="8"/>
      <name val="Garamond"/>
      <family val="0"/>
    </font>
    <font>
      <sz val="36"/>
      <color indexed="8"/>
      <name val="Garamond"/>
      <family val="0"/>
    </font>
    <font>
      <b/>
      <sz val="14"/>
      <color indexed="8"/>
      <name val="Garamond"/>
      <family val="0"/>
    </font>
    <font>
      <sz val="18"/>
      <color indexed="8"/>
      <name val="Garamond"/>
      <family val="0"/>
    </font>
    <font>
      <sz val="12"/>
      <color indexed="8"/>
      <name val="Garamond"/>
      <family val="0"/>
    </font>
    <font>
      <sz val="10"/>
      <color indexed="8"/>
      <name val="Garamond"/>
      <family val="0"/>
    </font>
    <font>
      <sz val="10"/>
      <color indexed="9"/>
      <name val="Garamond"/>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medium"/>
      <right>
        <color indexed="63"/>
      </right>
      <top style="medium"/>
      <bottom style="hair"/>
    </border>
    <border>
      <left>
        <color indexed="63"/>
      </left>
      <right style="hair"/>
      <top style="hair"/>
      <bottom style="hair"/>
    </border>
    <border>
      <left style="medium"/>
      <right>
        <color indexed="63"/>
      </right>
      <top style="hair"/>
      <bottom style="hair"/>
    </border>
    <border>
      <left style="hair"/>
      <right style="hair"/>
      <top style="hair"/>
      <bottom style="medium"/>
    </border>
    <border>
      <left style="hair"/>
      <right style="medium"/>
      <top style="hair"/>
      <bottom style="medium"/>
    </border>
    <border>
      <left style="medium"/>
      <right>
        <color indexed="63"/>
      </right>
      <top>
        <color indexed="63"/>
      </top>
      <bottom>
        <color indexed="63"/>
      </bottom>
    </border>
    <border>
      <left style="medium"/>
      <right>
        <color indexed="63"/>
      </right>
      <top style="hair"/>
      <bottom style="thin"/>
    </border>
    <border>
      <left style="hair"/>
      <right style="hair"/>
      <top style="medium"/>
      <bottom style="hair"/>
    </border>
    <border>
      <left style="medium"/>
      <right style="hair"/>
      <top style="hair"/>
      <bottom style="hair"/>
    </border>
    <border>
      <left style="medium"/>
      <right style="hair"/>
      <top>
        <color indexed="63"/>
      </top>
      <bottom style="hair"/>
    </border>
    <border>
      <left style="hair"/>
      <right style="hair"/>
      <top style="hair"/>
      <bottom style="thin"/>
    </border>
    <border>
      <left style="medium"/>
      <right style="hair"/>
      <top style="medium"/>
      <bottom style="hair"/>
    </border>
    <border>
      <left style="hair"/>
      <right style="medium"/>
      <top style="medium"/>
      <bottom style="hair"/>
    </border>
    <border>
      <left style="hair"/>
      <right style="medium"/>
      <top style="hair"/>
      <bottom style="hair"/>
    </border>
    <border>
      <left style="medium"/>
      <right style="hair"/>
      <top style="hair"/>
      <bottom style="medium"/>
    </border>
    <border>
      <left style="hair"/>
      <right style="medium"/>
      <top>
        <color indexed="63"/>
      </top>
      <bottom style="hair"/>
    </border>
    <border>
      <left style="medium"/>
      <right style="hair"/>
      <top style="hair"/>
      <bottom style="thin"/>
    </border>
    <border>
      <left style="hair"/>
      <right style="medium"/>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style="hair"/>
      <right style="hair"/>
      <top style="hair"/>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1" applyNumberFormat="0" applyFill="0" applyAlignment="0" applyProtection="0"/>
    <xf numFmtId="0" fontId="86" fillId="0" borderId="2" applyNumberFormat="0" applyFill="0" applyAlignment="0" applyProtection="0"/>
    <xf numFmtId="0" fontId="87" fillId="0" borderId="3" applyNumberFormat="0" applyFill="0" applyAlignment="0" applyProtection="0"/>
    <xf numFmtId="0" fontId="88" fillId="0" borderId="4" applyNumberFormat="0" applyFill="0" applyAlignment="0" applyProtection="0"/>
    <xf numFmtId="0" fontId="8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9" fillId="20" borderId="5" applyNumberFormat="0" applyAlignment="0" applyProtection="0"/>
    <xf numFmtId="0" fontId="90" fillId="21" borderId="6" applyNumberFormat="0" applyAlignment="0" applyProtection="0"/>
    <xf numFmtId="0" fontId="91" fillId="20" borderId="6" applyNumberFormat="0" applyAlignment="0" applyProtection="0"/>
    <xf numFmtId="0" fontId="92" fillId="22" borderId="7" applyNumberFormat="0" applyAlignment="0" applyProtection="0"/>
    <xf numFmtId="0" fontId="93"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94" fillId="24" borderId="0" applyNumberFormat="0" applyBorder="0" applyAlignment="0" applyProtection="0"/>
    <xf numFmtId="0" fontId="0" fillId="0" borderId="0">
      <alignment/>
      <protection/>
    </xf>
    <xf numFmtId="0" fontId="0" fillId="0" borderId="0">
      <alignment/>
      <protection/>
    </xf>
    <xf numFmtId="0" fontId="0" fillId="25" borderId="8" applyNumberFormat="0" applyFont="0" applyAlignment="0" applyProtection="0"/>
    <xf numFmtId="0" fontId="95"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6" fillId="0" borderId="9" applyNumberFormat="0" applyFill="0" applyAlignment="0" applyProtection="0"/>
    <xf numFmtId="0" fontId="97" fillId="0" borderId="0" applyNumberFormat="0" applyFill="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0" fontId="82" fillId="32" borderId="0" applyNumberFormat="0" applyBorder="0" applyAlignment="0" applyProtection="0"/>
    <xf numFmtId="9" fontId="0" fillId="0" borderId="0" applyFont="0" applyFill="0" applyBorder="0" applyAlignment="0" applyProtection="0"/>
  </cellStyleXfs>
  <cellXfs count="295">
    <xf numFmtId="0" fontId="0" fillId="0" borderId="0" xfId="0" applyAlignment="1">
      <alignment/>
    </xf>
    <xf numFmtId="3" fontId="14" fillId="33" borderId="10" xfId="0" applyNumberFormat="1" applyFont="1" applyFill="1" applyBorder="1" applyAlignment="1" applyProtection="1">
      <alignment horizontal="center" vertical="center"/>
      <protection/>
    </xf>
    <xf numFmtId="0" fontId="14"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2"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3" fillId="0" borderId="11" xfId="0" applyFont="1" applyFill="1" applyBorder="1" applyAlignment="1" applyProtection="1">
      <alignment horizontal="center" vertical="center"/>
      <protection/>
    </xf>
    <xf numFmtId="0" fontId="10" fillId="0" borderId="11" xfId="0" applyFont="1" applyFill="1" applyBorder="1" applyAlignment="1" applyProtection="1">
      <alignment horizontal="left" vertical="center"/>
      <protection/>
    </xf>
    <xf numFmtId="190" fontId="10" fillId="0" borderId="11" xfId="0" applyNumberFormat="1" applyFont="1" applyFill="1" applyBorder="1" applyAlignment="1" applyProtection="1">
      <alignment horizontal="center" vertical="center"/>
      <protection/>
    </xf>
    <xf numFmtId="0" fontId="10" fillId="0" borderId="11" xfId="0" applyFont="1" applyFill="1" applyBorder="1" applyAlignment="1" applyProtection="1">
      <alignment vertical="center"/>
      <protection/>
    </xf>
    <xf numFmtId="0" fontId="10" fillId="0" borderId="11" xfId="0" applyFont="1" applyFill="1" applyBorder="1" applyAlignment="1" applyProtection="1">
      <alignment horizontal="center" vertical="center"/>
      <protection/>
    </xf>
    <xf numFmtId="3"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191" fontId="9"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8" fillId="0" borderId="11" xfId="0" applyFont="1" applyFill="1" applyBorder="1" applyAlignment="1" applyProtection="1">
      <alignment vertical="center"/>
      <protection locked="0"/>
    </xf>
    <xf numFmtId="0" fontId="8" fillId="0" borderId="11" xfId="0" applyFont="1" applyFill="1" applyBorder="1" applyAlignment="1">
      <alignment horizontal="center" vertical="center"/>
    </xf>
    <xf numFmtId="191" fontId="6" fillId="0" borderId="11" xfId="0" applyNumberFormat="1" applyFont="1" applyFill="1" applyBorder="1" applyAlignment="1" applyProtection="1">
      <alignment horizontal="right" vertical="center"/>
      <protection locked="0"/>
    </xf>
    <xf numFmtId="191" fontId="14" fillId="33" borderId="10" xfId="0" applyNumberFormat="1" applyFont="1" applyFill="1" applyBorder="1" applyAlignment="1" applyProtection="1">
      <alignment horizontal="right" vertical="center"/>
      <protection/>
    </xf>
    <xf numFmtId="191" fontId="13"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4" fillId="33" borderId="10" xfId="0" applyNumberFormat="1" applyFont="1" applyFill="1" applyBorder="1" applyAlignment="1" applyProtection="1">
      <alignment horizontal="right" vertical="center"/>
      <protection/>
    </xf>
    <xf numFmtId="196" fontId="9"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43" fontId="16" fillId="0" borderId="11" xfId="40" applyFont="1" applyFill="1" applyBorder="1" applyAlignment="1" applyProtection="1">
      <alignment horizontal="left" vertical="center"/>
      <protection/>
    </xf>
    <xf numFmtId="190" fontId="16" fillId="0" borderId="11" xfId="0" applyNumberFormat="1" applyFont="1" applyFill="1" applyBorder="1" applyAlignment="1" applyProtection="1">
      <alignment horizontal="center" vertical="center"/>
      <protection/>
    </xf>
    <xf numFmtId="0" fontId="16" fillId="0" borderId="11" xfId="0" applyFont="1" applyFill="1" applyBorder="1" applyAlignment="1" applyProtection="1">
      <alignment vertical="center"/>
      <protection/>
    </xf>
    <xf numFmtId="0" fontId="16" fillId="0" borderId="11" xfId="0" applyNumberFormat="1" applyFont="1" applyFill="1" applyBorder="1" applyAlignment="1" applyProtection="1">
      <alignment horizontal="center" vertical="center"/>
      <protection/>
    </xf>
    <xf numFmtId="191" fontId="17" fillId="0" borderId="11" xfId="0" applyNumberFormat="1" applyFont="1" applyFill="1" applyBorder="1" applyAlignment="1" applyProtection="1">
      <alignment horizontal="right" vertical="center"/>
      <protection/>
    </xf>
    <xf numFmtId="196" fontId="18" fillId="0" borderId="11" xfId="0" applyNumberFormat="1" applyFont="1" applyFill="1" applyBorder="1" applyAlignment="1" applyProtection="1">
      <alignment horizontal="right" vertical="center"/>
      <protection/>
    </xf>
    <xf numFmtId="191" fontId="16" fillId="0" borderId="11" xfId="0" applyNumberFormat="1" applyFont="1" applyFill="1" applyBorder="1" applyAlignment="1" applyProtection="1">
      <alignment horizontal="right" vertical="center"/>
      <protection/>
    </xf>
    <xf numFmtId="196" fontId="16" fillId="0" borderId="11" xfId="0" applyNumberFormat="1" applyFont="1" applyFill="1" applyBorder="1" applyAlignment="1" applyProtection="1">
      <alignment horizontal="right" vertical="center"/>
      <protection/>
    </xf>
    <xf numFmtId="191" fontId="19" fillId="0" borderId="11" xfId="0" applyNumberFormat="1" applyFont="1" applyFill="1" applyBorder="1" applyAlignment="1" applyProtection="1">
      <alignment horizontal="right" vertical="center"/>
      <protection/>
    </xf>
    <xf numFmtId="196" fontId="19" fillId="0" borderId="11" xfId="0" applyNumberFormat="1" applyFont="1" applyFill="1" applyBorder="1" applyAlignment="1" applyProtection="1">
      <alignment horizontal="right" vertical="center"/>
      <protection/>
    </xf>
    <xf numFmtId="191" fontId="18" fillId="0" borderId="11" xfId="0" applyNumberFormat="1" applyFont="1" applyFill="1" applyBorder="1" applyAlignment="1" applyProtection="1">
      <alignment horizontal="right" vertical="center"/>
      <protection/>
    </xf>
    <xf numFmtId="196" fontId="18" fillId="0" borderId="11" xfId="0" applyNumberFormat="1" applyFont="1" applyFill="1" applyBorder="1" applyAlignment="1" applyProtection="1">
      <alignment horizontal="right" vertical="center"/>
      <protection locked="0"/>
    </xf>
    <xf numFmtId="0" fontId="16" fillId="0" borderId="11" xfId="0" applyFont="1" applyFill="1" applyBorder="1" applyAlignment="1" applyProtection="1">
      <alignment vertical="center"/>
      <protection locked="0"/>
    </xf>
    <xf numFmtId="196" fontId="20" fillId="0" borderId="11" xfId="0" applyNumberFormat="1" applyFont="1" applyFill="1" applyBorder="1" applyAlignment="1" applyProtection="1">
      <alignment horizontal="right" vertical="center"/>
      <protection locked="0"/>
    </xf>
    <xf numFmtId="193" fontId="20" fillId="0" borderId="11" xfId="0" applyNumberFormat="1" applyFont="1" applyFill="1" applyBorder="1" applyAlignment="1" applyProtection="1">
      <alignment vertical="center"/>
      <protection locked="0"/>
    </xf>
    <xf numFmtId="191" fontId="20" fillId="0" borderId="11" xfId="0" applyNumberFormat="1" applyFont="1" applyFill="1" applyBorder="1" applyAlignment="1" applyProtection="1">
      <alignment horizontal="right" vertical="center"/>
      <protection locked="0"/>
    </xf>
    <xf numFmtId="192" fontId="20" fillId="0" borderId="11" xfId="0" applyNumberFormat="1"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196" fontId="21" fillId="33" borderId="10" xfId="0" applyNumberFormat="1" applyFont="1" applyFill="1" applyBorder="1" applyAlignment="1" applyProtection="1">
      <alignment horizontal="right" vertical="center"/>
      <protection/>
    </xf>
    <xf numFmtId="193" fontId="21" fillId="33" borderId="10" xfId="0" applyNumberFormat="1" applyFont="1" applyFill="1" applyBorder="1" applyAlignment="1" applyProtection="1">
      <alignment horizontal="center" vertical="center"/>
      <protection/>
    </xf>
    <xf numFmtId="191" fontId="21" fillId="33" borderId="10" xfId="0" applyNumberFormat="1" applyFont="1" applyFill="1" applyBorder="1" applyAlignment="1" applyProtection="1">
      <alignment horizontal="right" vertical="center"/>
      <protection/>
    </xf>
    <xf numFmtId="192" fontId="21" fillId="33" borderId="10" xfId="65" applyNumberFormat="1" applyFont="1" applyFill="1" applyBorder="1" applyAlignment="1" applyProtection="1">
      <alignment horizontal="center" vertical="center"/>
      <protection/>
    </xf>
    <xf numFmtId="0" fontId="22" fillId="0" borderId="11" xfId="0" applyFont="1" applyFill="1" applyBorder="1" applyAlignment="1" applyProtection="1">
      <alignment horizontal="center" vertical="center"/>
      <protection/>
    </xf>
    <xf numFmtId="196" fontId="22" fillId="0" borderId="11" xfId="0" applyNumberFormat="1" applyFont="1" applyFill="1" applyBorder="1" applyAlignment="1" applyProtection="1">
      <alignment horizontal="right" vertical="center"/>
      <protection/>
    </xf>
    <xf numFmtId="193" fontId="22" fillId="0" borderId="11" xfId="0" applyNumberFormat="1" applyFont="1" applyFill="1" applyBorder="1" applyAlignment="1" applyProtection="1">
      <alignment vertical="center"/>
      <protection/>
    </xf>
    <xf numFmtId="191" fontId="22" fillId="0" borderId="11" xfId="0" applyNumberFormat="1" applyFont="1" applyFill="1" applyBorder="1" applyAlignment="1" applyProtection="1">
      <alignment horizontal="right" vertical="center"/>
      <protection/>
    </xf>
    <xf numFmtId="192" fontId="22" fillId="0" borderId="11" xfId="65" applyNumberFormat="1" applyFont="1" applyFill="1" applyBorder="1" applyAlignment="1" applyProtection="1">
      <alignment vertical="center"/>
      <protection/>
    </xf>
    <xf numFmtId="0" fontId="21" fillId="0" borderId="11" xfId="0" applyFont="1" applyFill="1" applyBorder="1" applyAlignment="1" applyProtection="1">
      <alignment vertical="center"/>
      <protection/>
    </xf>
    <xf numFmtId="196" fontId="22" fillId="33" borderId="10" xfId="0" applyNumberFormat="1" applyFont="1" applyFill="1" applyBorder="1" applyAlignment="1" applyProtection="1">
      <alignment horizontal="right" vertical="center"/>
      <protection/>
    </xf>
    <xf numFmtId="0" fontId="28" fillId="0" borderId="12" xfId="0" applyFont="1" applyFill="1" applyBorder="1" applyAlignment="1" applyProtection="1">
      <alignment horizontal="center"/>
      <protection/>
    </xf>
    <xf numFmtId="0" fontId="29" fillId="0" borderId="13" xfId="0" applyFont="1" applyFill="1" applyBorder="1" applyAlignment="1" applyProtection="1">
      <alignment horizontal="center"/>
      <protection/>
    </xf>
    <xf numFmtId="0" fontId="28" fillId="0" borderId="11" xfId="0" applyFont="1" applyFill="1" applyBorder="1" applyAlignment="1" applyProtection="1">
      <alignment horizontal="center"/>
      <protection/>
    </xf>
    <xf numFmtId="0" fontId="29" fillId="0" borderId="14" xfId="0" applyFont="1" applyFill="1" applyBorder="1" applyAlignment="1" applyProtection="1">
      <alignment horizontal="center"/>
      <protection/>
    </xf>
    <xf numFmtId="191" fontId="28" fillId="0" borderId="15" xfId="0" applyNumberFormat="1" applyFont="1" applyFill="1" applyBorder="1" applyAlignment="1" applyProtection="1">
      <alignment horizontal="center" wrapText="1"/>
      <protection/>
    </xf>
    <xf numFmtId="196" fontId="28" fillId="0" borderId="15" xfId="0" applyNumberFormat="1" applyFont="1" applyFill="1" applyBorder="1" applyAlignment="1" applyProtection="1">
      <alignment horizontal="center" wrapText="1"/>
      <protection/>
    </xf>
    <xf numFmtId="193" fontId="28" fillId="0" borderId="15" xfId="0" applyNumberFormat="1" applyFont="1" applyFill="1" applyBorder="1" applyAlignment="1" applyProtection="1">
      <alignment horizontal="center" wrapText="1"/>
      <protection/>
    </xf>
    <xf numFmtId="192" fontId="28" fillId="0" borderId="15" xfId="0" applyNumberFormat="1" applyFont="1" applyFill="1" applyBorder="1" applyAlignment="1" applyProtection="1">
      <alignment horizontal="center" wrapText="1"/>
      <protection/>
    </xf>
    <xf numFmtId="193" fontId="28" fillId="0" borderId="16" xfId="0" applyNumberFormat="1" applyFont="1" applyFill="1" applyBorder="1" applyAlignment="1" applyProtection="1">
      <alignment horizontal="center" wrapText="1"/>
      <protection/>
    </xf>
    <xf numFmtId="1" fontId="30" fillId="0" borderId="11" xfId="0" applyNumberFormat="1" applyFont="1" applyFill="1" applyBorder="1" applyAlignment="1" applyProtection="1">
      <alignment horizontal="right" vertical="center"/>
      <protection/>
    </xf>
    <xf numFmtId="0" fontId="30" fillId="0" borderId="14" xfId="0" applyFont="1" applyFill="1" applyBorder="1" applyAlignment="1" applyProtection="1">
      <alignment horizontal="right" vertical="center"/>
      <protection/>
    </xf>
    <xf numFmtId="0" fontId="30" fillId="0" borderId="17" xfId="0" applyFont="1" applyFill="1" applyBorder="1" applyAlignment="1" applyProtection="1">
      <alignment horizontal="right" vertical="center"/>
      <protection/>
    </xf>
    <xf numFmtId="0" fontId="31" fillId="33" borderId="10" xfId="0" applyFont="1" applyFill="1" applyBorder="1" applyAlignment="1" applyProtection="1">
      <alignment horizontal="center" vertical="center"/>
      <protection/>
    </xf>
    <xf numFmtId="0" fontId="31" fillId="0" borderId="11" xfId="0" applyFont="1" applyFill="1" applyBorder="1" applyAlignment="1" applyProtection="1">
      <alignment horizontal="right" vertical="center"/>
      <protection/>
    </xf>
    <xf numFmtId="0" fontId="30" fillId="0" borderId="11" xfId="0" applyFont="1" applyFill="1" applyBorder="1" applyAlignment="1" applyProtection="1">
      <alignment horizontal="right" vertical="center"/>
      <protection locked="0"/>
    </xf>
    <xf numFmtId="0" fontId="30" fillId="0" borderId="18" xfId="0" applyFont="1" applyFill="1" applyBorder="1" applyAlignment="1" applyProtection="1">
      <alignment horizontal="right" vertical="center"/>
      <protection/>
    </xf>
    <xf numFmtId="0" fontId="33" fillId="0" borderId="11" xfId="0" applyFont="1" applyFill="1" applyBorder="1" applyAlignment="1" applyProtection="1">
      <alignment horizontal="center" vertical="center"/>
      <protection/>
    </xf>
    <xf numFmtId="0" fontId="24" fillId="0" borderId="11" xfId="0" applyFont="1" applyFill="1" applyBorder="1" applyAlignment="1" applyProtection="1">
      <alignment vertical="center"/>
      <protection/>
    </xf>
    <xf numFmtId="0" fontId="24" fillId="0" borderId="11" xfId="0" applyFont="1" applyFill="1" applyBorder="1" applyAlignment="1" applyProtection="1">
      <alignment vertical="center"/>
      <protection locked="0"/>
    </xf>
    <xf numFmtId="0" fontId="33" fillId="0" borderId="11" xfId="0" applyFont="1" applyFill="1" applyBorder="1" applyAlignment="1" applyProtection="1">
      <alignment horizontal="center"/>
      <protection/>
    </xf>
    <xf numFmtId="1" fontId="34" fillId="0" borderId="11" xfId="0" applyNumberFormat="1" applyFont="1" applyFill="1" applyBorder="1" applyAlignment="1" applyProtection="1">
      <alignment horizontal="right" vertical="center"/>
      <protection/>
    </xf>
    <xf numFmtId="0" fontId="25" fillId="0" borderId="12" xfId="0" applyFont="1" applyFill="1" applyBorder="1" applyAlignment="1" applyProtection="1">
      <alignment horizontal="center"/>
      <protection/>
    </xf>
    <xf numFmtId="0" fontId="35" fillId="0" borderId="14" xfId="0" applyFont="1" applyFill="1" applyBorder="1" applyAlignment="1" applyProtection="1">
      <alignment horizontal="center"/>
      <protection/>
    </xf>
    <xf numFmtId="0" fontId="34" fillId="0" borderId="14" xfId="0" applyFont="1" applyFill="1" applyBorder="1" applyAlignment="1" applyProtection="1">
      <alignment horizontal="right" vertical="center"/>
      <protection/>
    </xf>
    <xf numFmtId="0" fontId="34" fillId="0" borderId="17" xfId="0" applyFont="1" applyFill="1" applyBorder="1" applyAlignment="1" applyProtection="1">
      <alignment horizontal="right" vertical="center"/>
      <protection/>
    </xf>
    <xf numFmtId="0" fontId="36" fillId="33" borderId="10" xfId="0" applyFont="1" applyFill="1" applyBorder="1" applyAlignment="1" applyProtection="1">
      <alignment horizontal="center" vertical="center"/>
      <protection/>
    </xf>
    <xf numFmtId="0" fontId="36" fillId="0" borderId="11" xfId="0" applyFont="1" applyFill="1" applyBorder="1" applyAlignment="1" applyProtection="1">
      <alignment horizontal="right" vertical="center"/>
      <protection/>
    </xf>
    <xf numFmtId="0" fontId="34" fillId="0" borderId="11" xfId="0" applyFont="1" applyFill="1" applyBorder="1" applyAlignment="1" applyProtection="1">
      <alignment horizontal="right" vertical="center"/>
      <protection locked="0"/>
    </xf>
    <xf numFmtId="0" fontId="34" fillId="0" borderId="18" xfId="0" applyFont="1" applyFill="1" applyBorder="1" applyAlignment="1" applyProtection="1">
      <alignment horizontal="right" vertical="center"/>
      <protection/>
    </xf>
    <xf numFmtId="3" fontId="37" fillId="0" borderId="11" xfId="0" applyNumberFormat="1" applyFont="1" applyFill="1" applyBorder="1" applyAlignment="1" applyProtection="1">
      <alignment horizontal="center" vertical="center"/>
      <protection/>
    </xf>
    <xf numFmtId="190" fontId="38" fillId="0" borderId="11" xfId="0" applyNumberFormat="1" applyFont="1" applyFill="1" applyBorder="1" applyAlignment="1" applyProtection="1">
      <alignment horizontal="center" vertical="center"/>
      <protection locked="0"/>
    </xf>
    <xf numFmtId="4" fontId="38" fillId="0" borderId="11" xfId="40" applyNumberFormat="1" applyFont="1" applyFill="1" applyBorder="1" applyAlignment="1" applyProtection="1">
      <alignment horizontal="right" vertical="center"/>
      <protection locked="0"/>
    </xf>
    <xf numFmtId="3" fontId="38" fillId="0" borderId="11" xfId="40" applyNumberFormat="1" applyFont="1" applyFill="1" applyBorder="1" applyAlignment="1" applyProtection="1">
      <alignment horizontal="right" vertical="center"/>
      <protection locked="0"/>
    </xf>
    <xf numFmtId="4" fontId="39" fillId="0" borderId="11" xfId="40" applyNumberFormat="1" applyFont="1" applyFill="1" applyBorder="1" applyAlignment="1" applyProtection="1">
      <alignment horizontal="right" vertical="center"/>
      <protection/>
    </xf>
    <xf numFmtId="3" fontId="39" fillId="0" borderId="11" xfId="40" applyNumberFormat="1" applyFont="1" applyFill="1" applyBorder="1" applyAlignment="1" applyProtection="1">
      <alignment horizontal="right" vertical="center"/>
      <protection/>
    </xf>
    <xf numFmtId="3" fontId="38" fillId="0" borderId="11" xfId="40" applyNumberFormat="1" applyFont="1" applyFill="1" applyBorder="1" applyAlignment="1">
      <alignment horizontal="right" vertical="center"/>
    </xf>
    <xf numFmtId="0" fontId="38" fillId="0" borderId="11" xfId="0" applyFont="1" applyFill="1" applyBorder="1" applyAlignment="1">
      <alignment horizontal="left" vertical="center"/>
    </xf>
    <xf numFmtId="190" fontId="38" fillId="0" borderId="11" xfId="0" applyNumberFormat="1" applyFont="1" applyFill="1" applyBorder="1" applyAlignment="1">
      <alignment horizontal="center" vertical="center"/>
    </xf>
    <xf numFmtId="0" fontId="38" fillId="0" borderId="11" xfId="0" applyFont="1" applyFill="1" applyBorder="1" applyAlignment="1">
      <alignment horizontal="center" vertical="center"/>
    </xf>
    <xf numFmtId="4" fontId="38" fillId="0" borderId="11" xfId="40" applyNumberFormat="1" applyFont="1" applyFill="1" applyBorder="1" applyAlignment="1">
      <alignment horizontal="right" vertical="center"/>
    </xf>
    <xf numFmtId="4" fontId="39" fillId="0" borderId="11" xfId="40" applyNumberFormat="1" applyFont="1" applyFill="1" applyBorder="1" applyAlignment="1">
      <alignment horizontal="right" vertical="center"/>
    </xf>
    <xf numFmtId="3" fontId="39" fillId="0" borderId="11" xfId="40" applyNumberFormat="1" applyFont="1" applyFill="1" applyBorder="1" applyAlignment="1">
      <alignment horizontal="right" vertical="center"/>
    </xf>
    <xf numFmtId="0" fontId="38" fillId="0" borderId="11" xfId="0" applyFont="1" applyFill="1" applyBorder="1" applyAlignment="1" applyProtection="1">
      <alignment horizontal="left" vertical="center"/>
      <protection locked="0"/>
    </xf>
    <xf numFmtId="0" fontId="38" fillId="0" borderId="11" xfId="0" applyFont="1" applyFill="1" applyBorder="1" applyAlignment="1" applyProtection="1">
      <alignment horizontal="center" vertical="center"/>
      <protection locked="0"/>
    </xf>
    <xf numFmtId="3" fontId="38" fillId="0" borderId="11" xfId="65" applyNumberFormat="1" applyFont="1" applyFill="1" applyBorder="1" applyAlignment="1" applyProtection="1">
      <alignment horizontal="right" vertical="center"/>
      <protection/>
    </xf>
    <xf numFmtId="0" fontId="38" fillId="0" borderId="11" xfId="51" applyFont="1" applyFill="1" applyBorder="1" applyAlignment="1">
      <alignment horizontal="left" vertical="center"/>
      <protection/>
    </xf>
    <xf numFmtId="190" fontId="38" fillId="0" borderId="11" xfId="51" applyNumberFormat="1" applyFont="1" applyFill="1" applyBorder="1" applyAlignment="1">
      <alignment horizontal="center" vertical="center"/>
      <protection/>
    </xf>
    <xf numFmtId="0" fontId="38" fillId="0" borderId="11" xfId="51" applyFont="1" applyFill="1" applyBorder="1" applyAlignment="1">
      <alignment horizontal="center" vertical="center"/>
      <protection/>
    </xf>
    <xf numFmtId="4" fontId="38" fillId="0" borderId="11" xfId="51" applyNumberFormat="1" applyFont="1" applyFill="1" applyBorder="1" applyAlignment="1" applyProtection="1">
      <alignment horizontal="right" vertical="center"/>
      <protection/>
    </xf>
    <xf numFmtId="3" fontId="38" fillId="0" borderId="11" xfId="51" applyNumberFormat="1" applyFont="1" applyFill="1" applyBorder="1" applyAlignment="1" applyProtection="1">
      <alignment horizontal="right" vertical="center"/>
      <protection/>
    </xf>
    <xf numFmtId="4" fontId="39" fillId="0" borderId="11" xfId="51" applyNumberFormat="1" applyFont="1" applyFill="1" applyBorder="1" applyAlignment="1" applyProtection="1">
      <alignment horizontal="right" vertical="center"/>
      <protection/>
    </xf>
    <xf numFmtId="3" fontId="39" fillId="0" borderId="11" xfId="51" applyNumberFormat="1" applyFont="1" applyFill="1" applyBorder="1" applyAlignment="1" applyProtection="1">
      <alignment horizontal="right" vertical="center"/>
      <protection/>
    </xf>
    <xf numFmtId="4" fontId="38" fillId="0" borderId="11" xfId="51" applyNumberFormat="1" applyFont="1" applyFill="1" applyBorder="1" applyAlignment="1" applyProtection="1">
      <alignment horizontal="right" vertical="center"/>
      <protection locked="0"/>
    </xf>
    <xf numFmtId="3" fontId="38" fillId="0" borderId="11" xfId="51" applyNumberFormat="1" applyFont="1" applyFill="1" applyBorder="1" applyAlignment="1" applyProtection="1">
      <alignment horizontal="right" vertical="center"/>
      <protection locked="0"/>
    </xf>
    <xf numFmtId="4" fontId="38" fillId="0" borderId="11" xfId="40" applyNumberFormat="1" applyFont="1" applyFill="1" applyBorder="1" applyAlignment="1">
      <alignment horizontal="right" vertical="center"/>
    </xf>
    <xf numFmtId="3" fontId="38" fillId="0" borderId="11" xfId="40" applyNumberFormat="1" applyFont="1" applyFill="1" applyBorder="1" applyAlignment="1">
      <alignment horizontal="right" vertical="center"/>
    </xf>
    <xf numFmtId="190" fontId="38" fillId="0" borderId="19" xfId="0" applyNumberFormat="1" applyFont="1" applyFill="1" applyBorder="1" applyAlignment="1" applyProtection="1">
      <alignment horizontal="center" vertical="center"/>
      <protection locked="0"/>
    </xf>
    <xf numFmtId="4" fontId="38" fillId="0" borderId="19" xfId="40" applyNumberFormat="1" applyFont="1" applyFill="1" applyBorder="1" applyAlignment="1" applyProtection="1">
      <alignment horizontal="right" vertical="center"/>
      <protection locked="0"/>
    </xf>
    <xf numFmtId="3" fontId="38" fillId="0" borderId="19" xfId="40" applyNumberFormat="1" applyFont="1" applyFill="1" applyBorder="1" applyAlignment="1" applyProtection="1">
      <alignment horizontal="right" vertical="center"/>
      <protection locked="0"/>
    </xf>
    <xf numFmtId="4" fontId="39" fillId="0" borderId="19" xfId="40" applyNumberFormat="1" applyFont="1" applyFill="1" applyBorder="1" applyAlignment="1" applyProtection="1">
      <alignment horizontal="right" vertical="center"/>
      <protection/>
    </xf>
    <xf numFmtId="3" fontId="39" fillId="0" borderId="19" xfId="40" applyNumberFormat="1" applyFont="1" applyFill="1" applyBorder="1" applyAlignment="1" applyProtection="1">
      <alignment horizontal="right" vertical="center"/>
      <protection/>
    </xf>
    <xf numFmtId="0" fontId="38" fillId="0" borderId="20" xfId="0" applyFont="1" applyFill="1" applyBorder="1" applyAlignment="1">
      <alignment horizontal="left" vertical="center"/>
    </xf>
    <xf numFmtId="0" fontId="38" fillId="0" borderId="20" xfId="0" applyFont="1" applyFill="1" applyBorder="1" applyAlignment="1">
      <alignment horizontal="left" vertical="center"/>
    </xf>
    <xf numFmtId="0" fontId="38" fillId="0" borderId="20" xfId="52" applyFont="1" applyFill="1" applyBorder="1" applyAlignment="1">
      <alignment horizontal="left" vertical="center"/>
      <protection/>
    </xf>
    <xf numFmtId="0" fontId="38" fillId="0" borderId="20" xfId="0" applyFont="1" applyFill="1" applyBorder="1" applyAlignment="1" applyProtection="1">
      <alignment horizontal="left" vertical="center"/>
      <protection locked="0"/>
    </xf>
    <xf numFmtId="0" fontId="38" fillId="0" borderId="20" xfId="51" applyFont="1" applyFill="1" applyBorder="1" applyAlignment="1">
      <alignment horizontal="left" vertical="center"/>
      <protection/>
    </xf>
    <xf numFmtId="0" fontId="14" fillId="0" borderId="13" xfId="0" applyFont="1" applyFill="1" applyBorder="1" applyAlignment="1" applyProtection="1">
      <alignment vertical="center"/>
      <protection locked="0"/>
    </xf>
    <xf numFmtId="0" fontId="14" fillId="0" borderId="13" xfId="0" applyFont="1" applyFill="1" applyBorder="1" applyAlignment="1" applyProtection="1">
      <alignment vertical="center"/>
      <protection/>
    </xf>
    <xf numFmtId="0" fontId="38" fillId="0" borderId="21" xfId="0" applyFont="1" applyFill="1" applyBorder="1" applyAlignment="1">
      <alignment horizontal="left" vertical="center"/>
    </xf>
    <xf numFmtId="190" fontId="38" fillId="0" borderId="10" xfId="0" applyNumberFormat="1" applyFont="1" applyFill="1" applyBorder="1" applyAlignment="1">
      <alignment horizontal="center" vertical="center"/>
    </xf>
    <xf numFmtId="0" fontId="38" fillId="0" borderId="10" xfId="0" applyFont="1" applyFill="1" applyBorder="1" applyAlignment="1">
      <alignment horizontal="left" vertical="center"/>
    </xf>
    <xf numFmtId="0" fontId="38" fillId="0" borderId="10" xfId="0" applyFont="1" applyFill="1" applyBorder="1" applyAlignment="1">
      <alignment horizontal="center" vertical="center"/>
    </xf>
    <xf numFmtId="4" fontId="38" fillId="0" borderId="10" xfId="40" applyNumberFormat="1" applyFont="1" applyFill="1" applyBorder="1" applyAlignment="1">
      <alignment horizontal="right" vertical="center"/>
    </xf>
    <xf numFmtId="3" fontId="38" fillId="0" borderId="10" xfId="40" applyNumberFormat="1" applyFont="1" applyFill="1" applyBorder="1" applyAlignment="1">
      <alignment horizontal="right" vertical="center"/>
    </xf>
    <xf numFmtId="4" fontId="39" fillId="0" borderId="10" xfId="40" applyNumberFormat="1" applyFont="1" applyFill="1" applyBorder="1" applyAlignment="1">
      <alignment horizontal="right" vertical="center"/>
    </xf>
    <xf numFmtId="3" fontId="39" fillId="0" borderId="10" xfId="40" applyNumberFormat="1" applyFont="1" applyFill="1" applyBorder="1" applyAlignment="1">
      <alignment horizontal="right" vertical="center"/>
    </xf>
    <xf numFmtId="190" fontId="38" fillId="0" borderId="22" xfId="0" applyNumberFormat="1" applyFont="1" applyFill="1" applyBorder="1" applyAlignment="1">
      <alignment horizontal="center" vertical="center"/>
    </xf>
    <xf numFmtId="0" fontId="38" fillId="0" borderId="22" xfId="0" applyFont="1" applyFill="1" applyBorder="1" applyAlignment="1">
      <alignment horizontal="left" vertical="center"/>
    </xf>
    <xf numFmtId="0" fontId="38" fillId="0" borderId="22" xfId="0" applyFont="1" applyFill="1" applyBorder="1" applyAlignment="1">
      <alignment horizontal="center" vertical="center"/>
    </xf>
    <xf numFmtId="4" fontId="38" fillId="0" borderId="22" xfId="40" applyNumberFormat="1" applyFont="1" applyFill="1" applyBorder="1" applyAlignment="1">
      <alignment horizontal="right" vertical="center"/>
    </xf>
    <xf numFmtId="3" fontId="38" fillId="0" borderId="22" xfId="40" applyNumberFormat="1" applyFont="1" applyFill="1" applyBorder="1" applyAlignment="1">
      <alignment horizontal="right" vertical="center"/>
    </xf>
    <xf numFmtId="4" fontId="39" fillId="0" borderId="22" xfId="40" applyNumberFormat="1" applyFont="1" applyFill="1" applyBorder="1" applyAlignment="1">
      <alignment horizontal="right" vertical="center"/>
    </xf>
    <xf numFmtId="3" fontId="39" fillId="0" borderId="22" xfId="40" applyNumberFormat="1" applyFont="1" applyFill="1" applyBorder="1" applyAlignment="1">
      <alignment horizontal="right" vertical="center"/>
    </xf>
    <xf numFmtId="2" fontId="38" fillId="0" borderId="11" xfId="65" applyNumberFormat="1" applyFont="1" applyFill="1" applyBorder="1" applyAlignment="1" applyProtection="1">
      <alignment horizontal="right" vertical="center"/>
      <protection/>
    </xf>
    <xf numFmtId="192" fontId="38" fillId="0" borderId="11" xfId="65" applyNumberFormat="1" applyFont="1" applyFill="1" applyBorder="1" applyAlignment="1" applyProtection="1">
      <alignment vertical="center"/>
      <protection/>
    </xf>
    <xf numFmtId="2" fontId="38" fillId="0" borderId="11" xfId="40" applyNumberFormat="1" applyFont="1" applyFill="1" applyBorder="1" applyAlignment="1">
      <alignment horizontal="right" vertical="center"/>
    </xf>
    <xf numFmtId="2" fontId="38" fillId="0" borderId="11" xfId="51" applyNumberFormat="1" applyFont="1" applyFill="1" applyBorder="1" applyAlignment="1" applyProtection="1">
      <alignment horizontal="right" vertical="center"/>
      <protection/>
    </xf>
    <xf numFmtId="0" fontId="38" fillId="0" borderId="23" xfId="0" applyFont="1" applyFill="1" applyBorder="1" applyAlignment="1" applyProtection="1">
      <alignment horizontal="left" vertical="center"/>
      <protection locked="0"/>
    </xf>
    <xf numFmtId="0" fontId="38" fillId="0" borderId="19" xfId="0" applyFont="1" applyFill="1" applyBorder="1" applyAlignment="1" applyProtection="1">
      <alignment horizontal="left" vertical="center"/>
      <protection locked="0"/>
    </xf>
    <xf numFmtId="0" fontId="38" fillId="0" borderId="19" xfId="0" applyFont="1" applyFill="1" applyBorder="1" applyAlignment="1" applyProtection="1">
      <alignment horizontal="center" vertical="center"/>
      <protection locked="0"/>
    </xf>
    <xf numFmtId="3" fontId="38" fillId="0" borderId="19" xfId="65" applyNumberFormat="1" applyFont="1" applyFill="1" applyBorder="1" applyAlignment="1" applyProtection="1">
      <alignment horizontal="right" vertical="center"/>
      <protection/>
    </xf>
    <xf numFmtId="2" fontId="38" fillId="0" borderId="19" xfId="65" applyNumberFormat="1" applyFont="1" applyFill="1" applyBorder="1" applyAlignment="1" applyProtection="1">
      <alignment horizontal="right" vertical="center"/>
      <protection/>
    </xf>
    <xf numFmtId="192" fontId="38" fillId="0" borderId="19" xfId="65" applyNumberFormat="1" applyFont="1" applyFill="1" applyBorder="1" applyAlignment="1" applyProtection="1">
      <alignment vertical="center"/>
      <protection/>
    </xf>
    <xf numFmtId="2" fontId="38" fillId="0" borderId="24" xfId="40" applyNumberFormat="1" applyFont="1" applyFill="1" applyBorder="1" applyAlignment="1" applyProtection="1">
      <alignment horizontal="right" vertical="center"/>
      <protection locked="0"/>
    </xf>
    <xf numFmtId="2" fontId="38" fillId="0" borderId="25" xfId="0" applyNumberFormat="1" applyFont="1" applyFill="1" applyBorder="1" applyAlignment="1">
      <alignment horizontal="right" vertical="center"/>
    </xf>
    <xf numFmtId="2" fontId="38" fillId="0" borderId="25" xfId="40" applyNumberFormat="1" applyFont="1" applyFill="1" applyBorder="1" applyAlignment="1">
      <alignment horizontal="right" vertical="center"/>
    </xf>
    <xf numFmtId="2" fontId="38" fillId="0" borderId="25" xfId="40" applyNumberFormat="1" applyFont="1" applyFill="1" applyBorder="1" applyAlignment="1" applyProtection="1">
      <alignment horizontal="right" vertical="center"/>
      <protection locked="0"/>
    </xf>
    <xf numFmtId="2" fontId="38" fillId="0" borderId="25" xfId="51" applyNumberFormat="1" applyFont="1" applyFill="1" applyBorder="1" applyAlignment="1" applyProtection="1">
      <alignment horizontal="right" vertical="center"/>
      <protection/>
    </xf>
    <xf numFmtId="0" fontId="38" fillId="0" borderId="26" xfId="52" applyFont="1" applyFill="1" applyBorder="1" applyAlignment="1">
      <alignment horizontal="left" vertical="center"/>
      <protection/>
    </xf>
    <xf numFmtId="190" fontId="38" fillId="0" borderId="15" xfId="0" applyNumberFormat="1" applyFont="1" applyFill="1" applyBorder="1" applyAlignment="1">
      <alignment horizontal="center" vertical="center"/>
    </xf>
    <xf numFmtId="0" fontId="38" fillId="0" borderId="15" xfId="0" applyFont="1" applyFill="1" applyBorder="1" applyAlignment="1">
      <alignment horizontal="left" vertical="center"/>
    </xf>
    <xf numFmtId="0" fontId="38" fillId="0" borderId="15" xfId="0" applyFont="1" applyFill="1" applyBorder="1" applyAlignment="1">
      <alignment horizontal="center" vertical="center"/>
    </xf>
    <xf numFmtId="4" fontId="38" fillId="0" borderId="15" xfId="40" applyNumberFormat="1" applyFont="1" applyFill="1" applyBorder="1" applyAlignment="1">
      <alignment horizontal="right" vertical="center"/>
    </xf>
    <xf numFmtId="3" fontId="38" fillId="0" borderId="15" xfId="40" applyNumberFormat="1" applyFont="1" applyFill="1" applyBorder="1" applyAlignment="1">
      <alignment horizontal="right" vertical="center"/>
    </xf>
    <xf numFmtId="4" fontId="39" fillId="0" borderId="15" xfId="40" applyNumberFormat="1" applyFont="1" applyFill="1" applyBorder="1" applyAlignment="1">
      <alignment horizontal="right" vertical="center"/>
    </xf>
    <xf numFmtId="3" fontId="39" fillId="0" borderId="15" xfId="40" applyNumberFormat="1" applyFont="1" applyFill="1" applyBorder="1" applyAlignment="1">
      <alignment horizontal="right" vertical="center"/>
    </xf>
    <xf numFmtId="2" fontId="38" fillId="0" borderId="15" xfId="40" applyNumberFormat="1" applyFont="1" applyFill="1" applyBorder="1" applyAlignment="1">
      <alignment horizontal="right" vertical="center"/>
    </xf>
    <xf numFmtId="192" fontId="38" fillId="0" borderId="15" xfId="65" applyNumberFormat="1" applyFont="1" applyFill="1" applyBorder="1" applyAlignment="1" applyProtection="1">
      <alignment vertical="center"/>
      <protection/>
    </xf>
    <xf numFmtId="2" fontId="38" fillId="0" borderId="16" xfId="40" applyNumberFormat="1" applyFont="1" applyFill="1" applyBorder="1" applyAlignment="1">
      <alignment horizontal="right" vertical="center"/>
    </xf>
    <xf numFmtId="0" fontId="14" fillId="0" borderId="13" xfId="0" applyFont="1" applyFill="1" applyBorder="1" applyAlignment="1" applyProtection="1">
      <alignment horizontal="right" vertical="center"/>
      <protection locked="0"/>
    </xf>
    <xf numFmtId="2" fontId="38" fillId="0" borderId="10" xfId="40" applyNumberFormat="1" applyFont="1" applyFill="1" applyBorder="1" applyAlignment="1">
      <alignment horizontal="right" vertical="center"/>
    </xf>
    <xf numFmtId="192" fontId="38" fillId="0" borderId="10" xfId="65" applyNumberFormat="1" applyFont="1" applyFill="1" applyBorder="1" applyAlignment="1" applyProtection="1">
      <alignment vertical="center"/>
      <protection/>
    </xf>
    <xf numFmtId="2" fontId="38" fillId="0" borderId="27" xfId="40" applyNumberFormat="1" applyFont="1" applyFill="1" applyBorder="1" applyAlignment="1">
      <alignment horizontal="right" vertical="center"/>
    </xf>
    <xf numFmtId="0" fontId="38" fillId="0" borderId="28" xfId="0" applyFont="1" applyFill="1" applyBorder="1" applyAlignment="1">
      <alignment horizontal="left" vertical="center"/>
    </xf>
    <xf numFmtId="2" fontId="38" fillId="0" borderId="22" xfId="40" applyNumberFormat="1" applyFont="1" applyFill="1" applyBorder="1" applyAlignment="1">
      <alignment horizontal="right" vertical="center"/>
    </xf>
    <xf numFmtId="192" fontId="38" fillId="0" borderId="22" xfId="65" applyNumberFormat="1" applyFont="1" applyFill="1" applyBorder="1" applyAlignment="1" applyProtection="1">
      <alignment vertical="center"/>
      <protection/>
    </xf>
    <xf numFmtId="2" fontId="38" fillId="0" borderId="29" xfId="40" applyNumberFormat="1" applyFont="1" applyFill="1" applyBorder="1" applyAlignment="1">
      <alignment horizontal="right" vertical="center"/>
    </xf>
    <xf numFmtId="0" fontId="38" fillId="0" borderId="11" xfId="0" applyNumberFormat="1" applyFont="1" applyFill="1" applyBorder="1" applyAlignment="1" applyProtection="1">
      <alignment horizontal="center" vertical="center"/>
      <protection locked="0"/>
    </xf>
    <xf numFmtId="192" fontId="38" fillId="0" borderId="11" xfId="65" applyNumberFormat="1" applyFont="1" applyFill="1" applyBorder="1" applyAlignment="1">
      <alignment vertical="center"/>
    </xf>
    <xf numFmtId="0" fontId="38" fillId="0" borderId="11" xfId="0" applyNumberFormat="1" applyFont="1" applyFill="1" applyBorder="1" applyAlignment="1" applyProtection="1">
      <alignment horizontal="left" vertical="center"/>
      <protection locked="0"/>
    </xf>
    <xf numFmtId="0" fontId="38" fillId="0" borderId="11" xfId="0" applyFont="1" applyFill="1" applyBorder="1" applyAlignment="1">
      <alignment horizontal="left" vertical="center" shrinkToFit="1"/>
    </xf>
    <xf numFmtId="190" fontId="38" fillId="0" borderId="11" xfId="0" applyNumberFormat="1" applyFont="1" applyFill="1" applyBorder="1" applyAlignment="1">
      <alignment horizontal="center" vertical="center" shrinkToFit="1"/>
    </xf>
    <xf numFmtId="0" fontId="38" fillId="0" borderId="11" xfId="0" applyFont="1" applyFill="1" applyBorder="1" applyAlignment="1">
      <alignment horizontal="center" vertical="center" shrinkToFit="1"/>
    </xf>
    <xf numFmtId="192" fontId="38" fillId="0" borderId="11" xfId="42" applyNumberFormat="1" applyFont="1" applyFill="1" applyBorder="1" applyAlignment="1">
      <alignment vertical="center" shrinkToFit="1"/>
    </xf>
    <xf numFmtId="0" fontId="38" fillId="0" borderId="20" xfId="0" applyFont="1" applyFill="1" applyBorder="1" applyAlignment="1">
      <alignment horizontal="left" vertical="center" shrinkToFit="1"/>
    </xf>
    <xf numFmtId="0" fontId="38" fillId="0" borderId="23" xfId="0" applyNumberFormat="1" applyFont="1" applyFill="1" applyBorder="1" applyAlignment="1" applyProtection="1">
      <alignment vertical="center"/>
      <protection locked="0"/>
    </xf>
    <xf numFmtId="0" fontId="38" fillId="0" borderId="20" xfId="0" applyFont="1" applyFill="1" applyBorder="1" applyAlignment="1" applyProtection="1">
      <alignment vertical="center" shrinkToFit="1"/>
      <protection locked="0"/>
    </xf>
    <xf numFmtId="0" fontId="38" fillId="0" borderId="20" xfId="0" applyNumberFormat="1" applyFont="1" applyFill="1" applyBorder="1" applyAlignment="1" applyProtection="1">
      <alignment vertical="center"/>
      <protection locked="0"/>
    </xf>
    <xf numFmtId="49" fontId="38" fillId="0" borderId="19" xfId="0" applyNumberFormat="1" applyFont="1" applyFill="1" applyBorder="1" applyAlignment="1" applyProtection="1">
      <alignment horizontal="left" vertical="center"/>
      <protection locked="0"/>
    </xf>
    <xf numFmtId="0" fontId="38" fillId="0" borderId="19" xfId="0" applyNumberFormat="1" applyFont="1" applyFill="1" applyBorder="1" applyAlignment="1" applyProtection="1">
      <alignment horizontal="center" vertical="center"/>
      <protection locked="0"/>
    </xf>
    <xf numFmtId="3" fontId="38" fillId="0" borderId="22" xfId="65" applyNumberFormat="1" applyFont="1" applyFill="1" applyBorder="1" applyAlignment="1" applyProtection="1">
      <alignment horizontal="right" vertical="center"/>
      <protection/>
    </xf>
    <xf numFmtId="2" fontId="38" fillId="0" borderId="22" xfId="65" applyNumberFormat="1" applyFont="1" applyFill="1" applyBorder="1" applyAlignment="1" applyProtection="1">
      <alignment horizontal="right" vertical="center"/>
      <protection/>
    </xf>
    <xf numFmtId="192" fontId="38" fillId="0" borderId="19" xfId="65" applyNumberFormat="1" applyFont="1" applyFill="1" applyBorder="1" applyAlignment="1">
      <alignment vertical="center"/>
    </xf>
    <xf numFmtId="2" fontId="38" fillId="0" borderId="29" xfId="0" applyNumberFormat="1" applyFont="1" applyFill="1" applyBorder="1" applyAlignment="1">
      <alignment horizontal="right" vertical="center"/>
    </xf>
    <xf numFmtId="4" fontId="17" fillId="0" borderId="11" xfId="0" applyNumberFormat="1" applyFont="1" applyFill="1" applyBorder="1" applyAlignment="1" applyProtection="1">
      <alignment horizontal="right" vertical="center"/>
      <protection/>
    </xf>
    <xf numFmtId="4" fontId="28" fillId="0" borderId="15" xfId="0" applyNumberFormat="1" applyFont="1" applyFill="1" applyBorder="1" applyAlignment="1" applyProtection="1">
      <alignment horizontal="center" wrapText="1"/>
      <protection/>
    </xf>
    <xf numFmtId="4" fontId="38" fillId="0" borderId="19" xfId="40" applyNumberFormat="1" applyFont="1" applyFill="1" applyBorder="1" applyAlignment="1" applyProtection="1">
      <alignment vertical="center"/>
      <protection locked="0"/>
    </xf>
    <xf numFmtId="4" fontId="38" fillId="0" borderId="11" xfId="42" applyNumberFormat="1" applyFont="1" applyFill="1" applyBorder="1" applyAlignment="1">
      <alignment horizontal="right" vertical="center" shrinkToFit="1"/>
    </xf>
    <xf numFmtId="4" fontId="38" fillId="0" borderId="11" xfId="40" applyNumberFormat="1" applyFont="1" applyFill="1" applyBorder="1" applyAlignment="1" applyProtection="1">
      <alignment vertical="center"/>
      <protection locked="0"/>
    </xf>
    <xf numFmtId="4" fontId="14" fillId="33" borderId="10" xfId="0" applyNumberFormat="1" applyFont="1" applyFill="1" applyBorder="1" applyAlignment="1" applyProtection="1">
      <alignment horizontal="right" vertical="center"/>
      <protection/>
    </xf>
    <xf numFmtId="4" fontId="9" fillId="0" borderId="11" xfId="0" applyNumberFormat="1" applyFont="1" applyFill="1" applyBorder="1" applyAlignment="1" applyProtection="1">
      <alignment horizontal="right" vertical="center"/>
      <protection/>
    </xf>
    <xf numFmtId="4" fontId="6" fillId="0" borderId="11" xfId="0" applyNumberFormat="1" applyFont="1" applyFill="1" applyBorder="1" applyAlignment="1" applyProtection="1">
      <alignment horizontal="right" vertical="center"/>
      <protection locked="0"/>
    </xf>
    <xf numFmtId="4" fontId="16" fillId="0" borderId="11" xfId="0" applyNumberFormat="1" applyFont="1" applyFill="1" applyBorder="1" applyAlignment="1" applyProtection="1">
      <alignment horizontal="right" vertical="center"/>
      <protection/>
    </xf>
    <xf numFmtId="4" fontId="19" fillId="0" borderId="11" xfId="0" applyNumberFormat="1" applyFont="1" applyFill="1" applyBorder="1" applyAlignment="1" applyProtection="1">
      <alignment horizontal="right" vertical="center"/>
      <protection/>
    </xf>
    <xf numFmtId="4" fontId="18" fillId="0" borderId="11" xfId="0" applyNumberFormat="1" applyFont="1" applyFill="1" applyBorder="1" applyAlignment="1" applyProtection="1">
      <alignment horizontal="right" vertical="center"/>
      <protection/>
    </xf>
    <xf numFmtId="4" fontId="39" fillId="0" borderId="19" xfId="40" applyNumberFormat="1" applyFont="1" applyFill="1" applyBorder="1" applyAlignment="1" applyProtection="1">
      <alignment vertical="center"/>
      <protection/>
    </xf>
    <xf numFmtId="4" fontId="39" fillId="0" borderId="11" xfId="42" applyNumberFormat="1" applyFont="1" applyFill="1" applyBorder="1" applyAlignment="1" applyProtection="1">
      <alignment horizontal="right" vertical="center" shrinkToFit="1"/>
      <protection/>
    </xf>
    <xf numFmtId="4" fontId="39" fillId="0" borderId="11" xfId="40" applyNumberFormat="1" applyFont="1" applyFill="1" applyBorder="1" applyAlignment="1" applyProtection="1">
      <alignment vertical="center"/>
      <protection/>
    </xf>
    <xf numFmtId="4" fontId="13" fillId="33" borderId="10" xfId="0" applyNumberFormat="1" applyFont="1" applyFill="1" applyBorder="1" applyAlignment="1" applyProtection="1">
      <alignment horizontal="right" vertical="center"/>
      <protection/>
    </xf>
    <xf numFmtId="4" fontId="7" fillId="0" borderId="11" xfId="0" applyNumberFormat="1" applyFont="1" applyFill="1" applyBorder="1" applyAlignment="1" applyProtection="1">
      <alignment horizontal="right" vertical="center"/>
      <protection locked="0"/>
    </xf>
    <xf numFmtId="4" fontId="20" fillId="0" borderId="11" xfId="0" applyNumberFormat="1" applyFont="1" applyFill="1" applyBorder="1" applyAlignment="1" applyProtection="1">
      <alignment horizontal="right" vertical="center"/>
      <protection locked="0"/>
    </xf>
    <xf numFmtId="4" fontId="21" fillId="33" borderId="10" xfId="0" applyNumberFormat="1" applyFont="1" applyFill="1" applyBorder="1" applyAlignment="1" applyProtection="1">
      <alignment horizontal="right" vertical="center"/>
      <protection/>
    </xf>
    <xf numFmtId="4" fontId="22" fillId="0" borderId="11" xfId="0" applyNumberFormat="1" applyFont="1" applyFill="1" applyBorder="1" applyAlignment="1" applyProtection="1">
      <alignment horizontal="right" vertical="center"/>
      <protection/>
    </xf>
    <xf numFmtId="4" fontId="38" fillId="0" borderId="11" xfId="0" applyNumberFormat="1" applyFont="1" applyFill="1" applyBorder="1" applyAlignment="1">
      <alignment horizontal="right" vertical="center" shrinkToFit="1"/>
    </xf>
    <xf numFmtId="4" fontId="38" fillId="0" borderId="11" xfId="40" applyNumberFormat="1" applyFont="1" applyFill="1" applyBorder="1" applyAlignment="1" applyProtection="1">
      <alignment vertical="center"/>
      <protection/>
    </xf>
    <xf numFmtId="3" fontId="18" fillId="0" borderId="11" xfId="0" applyNumberFormat="1" applyFont="1" applyFill="1" applyBorder="1" applyAlignment="1" applyProtection="1">
      <alignment horizontal="right" vertical="center"/>
      <protection/>
    </xf>
    <xf numFmtId="3" fontId="28" fillId="0" borderId="15" xfId="0" applyNumberFormat="1" applyFont="1" applyFill="1" applyBorder="1" applyAlignment="1" applyProtection="1">
      <alignment horizontal="center" wrapText="1"/>
      <protection/>
    </xf>
    <xf numFmtId="3" fontId="38" fillId="0" borderId="19" xfId="40" applyNumberFormat="1" applyFont="1" applyFill="1" applyBorder="1" applyAlignment="1" applyProtection="1">
      <alignment vertical="center"/>
      <protection locked="0"/>
    </xf>
    <xf numFmtId="3" fontId="38" fillId="0" borderId="11" xfId="42" applyNumberFormat="1" applyFont="1" applyFill="1" applyBorder="1" applyAlignment="1">
      <alignment horizontal="right" vertical="center" shrinkToFit="1"/>
    </xf>
    <xf numFmtId="3" fontId="38" fillId="0" borderId="11" xfId="40" applyNumberFormat="1" applyFont="1" applyFill="1" applyBorder="1" applyAlignment="1" applyProtection="1">
      <alignment vertical="center"/>
      <protection locked="0"/>
    </xf>
    <xf numFmtId="3" fontId="14" fillId="33" borderId="10" xfId="0" applyNumberFormat="1" applyFont="1" applyFill="1" applyBorder="1" applyAlignment="1" applyProtection="1">
      <alignment horizontal="right" vertical="center"/>
      <protection/>
    </xf>
    <xf numFmtId="3" fontId="9"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horizontal="right" vertical="center"/>
      <protection locked="0"/>
    </xf>
    <xf numFmtId="3" fontId="16" fillId="0" borderId="11" xfId="0" applyNumberFormat="1" applyFont="1" applyFill="1" applyBorder="1" applyAlignment="1" applyProtection="1">
      <alignment horizontal="right" vertical="center"/>
      <protection/>
    </xf>
    <xf numFmtId="3" fontId="19" fillId="0" borderId="11" xfId="0" applyNumberFormat="1" applyFont="1" applyFill="1" applyBorder="1" applyAlignment="1" applyProtection="1">
      <alignment horizontal="right" vertical="center"/>
      <protection/>
    </xf>
    <xf numFmtId="3" fontId="18" fillId="0" borderId="11" xfId="0" applyNumberFormat="1" applyFont="1" applyFill="1" applyBorder="1" applyAlignment="1" applyProtection="1">
      <alignment horizontal="right" vertical="center"/>
      <protection locked="0"/>
    </xf>
    <xf numFmtId="3" fontId="39" fillId="0" borderId="19" xfId="40" applyNumberFormat="1" applyFont="1" applyFill="1" applyBorder="1" applyAlignment="1" applyProtection="1">
      <alignment vertical="center"/>
      <protection/>
    </xf>
    <xf numFmtId="3" fontId="39" fillId="0" borderId="11" xfId="42" applyNumberFormat="1" applyFont="1" applyFill="1" applyBorder="1" applyAlignment="1" applyProtection="1">
      <alignment horizontal="right" vertical="center" shrinkToFit="1"/>
      <protection/>
    </xf>
    <xf numFmtId="3" fontId="39" fillId="0" borderId="11" xfId="40" applyNumberFormat="1" applyFont="1" applyFill="1" applyBorder="1" applyAlignment="1" applyProtection="1">
      <alignment vertical="center"/>
      <protection/>
    </xf>
    <xf numFmtId="3" fontId="22" fillId="33" borderId="10" xfId="0" applyNumberFormat="1" applyFont="1" applyFill="1" applyBorder="1" applyAlignment="1" applyProtection="1">
      <alignment horizontal="right" vertical="center"/>
      <protection/>
    </xf>
    <xf numFmtId="3" fontId="7" fillId="0" borderId="11" xfId="0" applyNumberFormat="1" applyFont="1" applyFill="1" applyBorder="1" applyAlignment="1" applyProtection="1">
      <alignment horizontal="right" vertical="center"/>
      <protection locked="0"/>
    </xf>
    <xf numFmtId="3" fontId="20" fillId="0" borderId="11" xfId="0" applyNumberFormat="1" applyFont="1" applyFill="1" applyBorder="1" applyAlignment="1" applyProtection="1">
      <alignment horizontal="right" vertical="center"/>
      <protection locked="0"/>
    </xf>
    <xf numFmtId="3" fontId="38" fillId="0" borderId="19" xfId="40" applyNumberFormat="1" applyFont="1" applyFill="1" applyBorder="1" applyAlignment="1">
      <alignment vertical="center"/>
    </xf>
    <xf numFmtId="3" fontId="38" fillId="0" borderId="11" xfId="40" applyNumberFormat="1" applyFont="1" applyFill="1" applyBorder="1" applyAlignment="1">
      <alignment vertical="center"/>
    </xf>
    <xf numFmtId="3" fontId="21" fillId="33" borderId="10" xfId="0" applyNumberFormat="1" applyFont="1" applyFill="1" applyBorder="1" applyAlignment="1" applyProtection="1">
      <alignment horizontal="right" vertical="center"/>
      <protection/>
    </xf>
    <xf numFmtId="3" fontId="22" fillId="0" borderId="11" xfId="0" applyNumberFormat="1" applyFont="1" applyFill="1" applyBorder="1" applyAlignment="1" applyProtection="1">
      <alignment horizontal="right" vertical="center"/>
      <protection/>
    </xf>
    <xf numFmtId="3" fontId="38" fillId="0" borderId="11" xfId="42" applyNumberFormat="1" applyFont="1" applyFill="1" applyBorder="1" applyAlignment="1" applyProtection="1">
      <alignment horizontal="right" vertical="center" shrinkToFit="1"/>
      <protection locked="0"/>
    </xf>
    <xf numFmtId="3" fontId="38" fillId="0" borderId="11" xfId="0" applyNumberFormat="1" applyFont="1" applyFill="1" applyBorder="1" applyAlignment="1">
      <alignment horizontal="right" vertical="center"/>
    </xf>
    <xf numFmtId="2" fontId="20" fillId="0" borderId="11" xfId="0" applyNumberFormat="1" applyFont="1" applyFill="1" applyBorder="1" applyAlignment="1" applyProtection="1">
      <alignment vertical="center"/>
      <protection locked="0"/>
    </xf>
    <xf numFmtId="2" fontId="28" fillId="0" borderId="15" xfId="0" applyNumberFormat="1" applyFont="1" applyFill="1" applyBorder="1" applyAlignment="1" applyProtection="1">
      <alignment horizontal="center" wrapText="1"/>
      <protection/>
    </xf>
    <xf numFmtId="2" fontId="38" fillId="0" borderId="19" xfId="40" applyNumberFormat="1" applyFont="1" applyFill="1" applyBorder="1" applyAlignment="1">
      <alignment vertical="center"/>
    </xf>
    <xf numFmtId="2" fontId="38" fillId="0" borderId="11" xfId="42" applyNumberFormat="1" applyFont="1" applyFill="1" applyBorder="1" applyAlignment="1">
      <alignment vertical="center" shrinkToFit="1"/>
    </xf>
    <xf numFmtId="2" fontId="38" fillId="0" borderId="11" xfId="65" applyNumberFormat="1" applyFont="1" applyFill="1" applyBorder="1" applyAlignment="1" applyProtection="1">
      <alignment vertical="center"/>
      <protection/>
    </xf>
    <xf numFmtId="2" fontId="38" fillId="0" borderId="11" xfId="40" applyNumberFormat="1" applyFont="1" applyFill="1" applyBorder="1" applyAlignment="1">
      <alignment vertical="center"/>
    </xf>
    <xf numFmtId="2" fontId="21" fillId="33" borderId="10" xfId="0" applyNumberFormat="1" applyFont="1" applyFill="1" applyBorder="1" applyAlignment="1" applyProtection="1">
      <alignment horizontal="center" vertical="center"/>
      <protection/>
    </xf>
    <xf numFmtId="2" fontId="22" fillId="0" borderId="11" xfId="0" applyNumberFormat="1" applyFont="1" applyFill="1" applyBorder="1" applyAlignment="1" applyProtection="1">
      <alignment vertical="center"/>
      <protection/>
    </xf>
    <xf numFmtId="2" fontId="28" fillId="0" borderId="16" xfId="0" applyNumberFormat="1" applyFont="1" applyFill="1" applyBorder="1" applyAlignment="1" applyProtection="1">
      <alignment horizontal="center" wrapText="1"/>
      <protection/>
    </xf>
    <xf numFmtId="2" fontId="38" fillId="0" borderId="24" xfId="65" applyNumberFormat="1" applyFont="1" applyFill="1" applyBorder="1" applyAlignment="1" applyProtection="1">
      <alignment vertical="center"/>
      <protection/>
    </xf>
    <xf numFmtId="2" fontId="38" fillId="0" borderId="25" xfId="0" applyNumberFormat="1" applyFont="1" applyFill="1" applyBorder="1" applyAlignment="1">
      <alignment horizontal="right" vertical="center" shrinkToFit="1"/>
    </xf>
    <xf numFmtId="2" fontId="38" fillId="0" borderId="25" xfId="65" applyNumberFormat="1" applyFont="1" applyFill="1" applyBorder="1" applyAlignment="1" applyProtection="1">
      <alignment vertical="center"/>
      <protection/>
    </xf>
    <xf numFmtId="2" fontId="11" fillId="0" borderId="11" xfId="0" applyNumberFormat="1" applyFont="1" applyFill="1" applyBorder="1" applyAlignment="1" applyProtection="1">
      <alignment horizontal="right" vertical="center" wrapText="1"/>
      <protection locked="0"/>
    </xf>
    <xf numFmtId="2" fontId="0" fillId="0" borderId="11" xfId="0" applyNumberFormat="1" applyFill="1" applyBorder="1" applyAlignment="1">
      <alignment horizontal="right" vertical="center" wrapText="1"/>
    </xf>
    <xf numFmtId="2" fontId="11" fillId="0" borderId="11" xfId="0" applyNumberFormat="1" applyFont="1" applyFill="1" applyBorder="1" applyAlignment="1">
      <alignment horizontal="right" vertical="center" wrapText="1"/>
    </xf>
    <xf numFmtId="2" fontId="23" fillId="0" borderId="30" xfId="0" applyNumberFormat="1" applyFont="1" applyFill="1" applyBorder="1" applyAlignment="1" applyProtection="1">
      <alignment horizontal="right" vertical="center" wrapText="1"/>
      <protection locked="0"/>
    </xf>
    <xf numFmtId="2" fontId="23" fillId="0" borderId="31" xfId="0" applyNumberFormat="1" applyFont="1" applyFill="1" applyBorder="1" applyAlignment="1" applyProtection="1">
      <alignment horizontal="right" vertical="center" wrapText="1"/>
      <protection locked="0"/>
    </xf>
    <xf numFmtId="2" fontId="23" fillId="0" borderId="32" xfId="0" applyNumberFormat="1" applyFont="1" applyFill="1" applyBorder="1" applyAlignment="1" applyProtection="1">
      <alignment horizontal="right" vertical="center" wrapText="1"/>
      <protection locked="0"/>
    </xf>
    <xf numFmtId="2" fontId="23" fillId="0" borderId="33" xfId="0" applyNumberFormat="1" applyFont="1" applyFill="1" applyBorder="1" applyAlignment="1" applyProtection="1">
      <alignment horizontal="right" vertical="center" wrapText="1"/>
      <protection locked="0"/>
    </xf>
    <xf numFmtId="2" fontId="23" fillId="0" borderId="0" xfId="0" applyNumberFormat="1" applyFont="1" applyFill="1" applyBorder="1" applyAlignment="1" applyProtection="1">
      <alignment horizontal="right" vertical="center" wrapText="1"/>
      <protection locked="0"/>
    </xf>
    <xf numFmtId="2" fontId="23" fillId="0" borderId="34" xfId="0" applyNumberFormat="1" applyFont="1" applyFill="1" applyBorder="1" applyAlignment="1" applyProtection="1">
      <alignment horizontal="right" vertical="center" wrapText="1"/>
      <protection locked="0"/>
    </xf>
    <xf numFmtId="2" fontId="23" fillId="0" borderId="35" xfId="0" applyNumberFormat="1" applyFont="1" applyFill="1" applyBorder="1" applyAlignment="1" applyProtection="1">
      <alignment horizontal="right" vertical="center" wrapText="1"/>
      <protection locked="0"/>
    </xf>
    <xf numFmtId="2" fontId="23" fillId="0" borderId="36" xfId="0" applyNumberFormat="1" applyFont="1" applyFill="1" applyBorder="1" applyAlignment="1" applyProtection="1">
      <alignment horizontal="right" vertical="center" wrapText="1"/>
      <protection locked="0"/>
    </xf>
    <xf numFmtId="2" fontId="23" fillId="0" borderId="37" xfId="0" applyNumberFormat="1" applyFont="1" applyFill="1" applyBorder="1" applyAlignment="1" applyProtection="1">
      <alignment horizontal="right" vertical="center" wrapText="1"/>
      <protection locked="0"/>
    </xf>
    <xf numFmtId="190" fontId="28" fillId="0" borderId="19" xfId="0" applyNumberFormat="1" applyFont="1" applyFill="1" applyBorder="1" applyAlignment="1" applyProtection="1">
      <alignment horizontal="center" wrapText="1"/>
      <protection/>
    </xf>
    <xf numFmtId="190" fontId="28" fillId="0" borderId="15" xfId="0" applyNumberFormat="1" applyFont="1" applyFill="1" applyBorder="1" applyAlignment="1" applyProtection="1">
      <alignment horizontal="center" wrapText="1"/>
      <protection/>
    </xf>
    <xf numFmtId="0" fontId="28" fillId="0" borderId="19" xfId="0" applyFont="1" applyFill="1" applyBorder="1" applyAlignment="1" applyProtection="1">
      <alignment horizontal="center" wrapText="1"/>
      <protection/>
    </xf>
    <xf numFmtId="0" fontId="28" fillId="0" borderId="15" xfId="0" applyFont="1" applyFill="1" applyBorder="1" applyAlignment="1" applyProtection="1">
      <alignment horizontal="center" wrapText="1"/>
      <protection/>
    </xf>
    <xf numFmtId="0" fontId="28" fillId="0" borderId="15" xfId="0" applyFont="1" applyFill="1" applyBorder="1" applyAlignment="1" applyProtection="1">
      <alignment horizontal="center"/>
      <protection/>
    </xf>
    <xf numFmtId="0" fontId="8" fillId="0" borderId="38" xfId="0" applyFont="1" applyFill="1" applyBorder="1" applyAlignment="1" applyProtection="1">
      <alignment horizontal="left" vertical="center"/>
      <protection locked="0"/>
    </xf>
    <xf numFmtId="0" fontId="8" fillId="0" borderId="39"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14" fillId="33" borderId="35" xfId="0" applyFont="1" applyFill="1" applyBorder="1" applyAlignment="1">
      <alignment horizontal="center" vertical="center"/>
    </xf>
    <xf numFmtId="0" fontId="14" fillId="33" borderId="36" xfId="0" applyFont="1" applyFill="1" applyBorder="1" applyAlignment="1">
      <alignment horizontal="center" vertical="center"/>
    </xf>
    <xf numFmtId="0" fontId="14" fillId="33" borderId="37" xfId="0" applyFont="1" applyFill="1" applyBorder="1" applyAlignment="1">
      <alignment horizontal="center" vertical="center"/>
    </xf>
    <xf numFmtId="3" fontId="28" fillId="0" borderId="19" xfId="0" applyNumberFormat="1" applyFont="1" applyFill="1" applyBorder="1" applyAlignment="1" applyProtection="1">
      <alignment horizontal="center" wrapText="1"/>
      <protection/>
    </xf>
    <xf numFmtId="2" fontId="28" fillId="0" borderId="19" xfId="0" applyNumberFormat="1" applyFont="1" applyFill="1" applyBorder="1" applyAlignment="1" applyProtection="1">
      <alignment horizontal="center" wrapText="1"/>
      <protection/>
    </xf>
    <xf numFmtId="2" fontId="32" fillId="33" borderId="40" xfId="0" applyNumberFormat="1" applyFont="1" applyFill="1" applyBorder="1" applyAlignment="1" applyProtection="1">
      <alignment horizontal="center" vertical="center"/>
      <protection/>
    </xf>
    <xf numFmtId="2" fontId="27" fillId="33" borderId="40" xfId="0" applyNumberFormat="1" applyFont="1" applyFill="1" applyBorder="1" applyAlignment="1">
      <alignment/>
    </xf>
    <xf numFmtId="4" fontId="28" fillId="0" borderId="19" xfId="0" applyNumberFormat="1" applyFont="1" applyFill="1" applyBorder="1" applyAlignment="1" applyProtection="1">
      <alignment horizontal="center" wrapText="1"/>
      <protection/>
    </xf>
    <xf numFmtId="2" fontId="28" fillId="0" borderId="24" xfId="0" applyNumberFormat="1" applyFont="1" applyFill="1" applyBorder="1" applyAlignment="1" applyProtection="1">
      <alignment horizontal="center" wrapText="1"/>
      <protection/>
    </xf>
    <xf numFmtId="43" fontId="28" fillId="0" borderId="23" xfId="40" applyFont="1" applyFill="1" applyBorder="1" applyAlignment="1" applyProtection="1">
      <alignment horizontal="center"/>
      <protection/>
    </xf>
    <xf numFmtId="43" fontId="28" fillId="0" borderId="26" xfId="40" applyFont="1" applyFill="1" applyBorder="1" applyAlignment="1" applyProtection="1">
      <alignment horizontal="center"/>
      <protection/>
    </xf>
    <xf numFmtId="0" fontId="26" fillId="33" borderId="40" xfId="0" applyFont="1" applyFill="1" applyBorder="1" applyAlignment="1" applyProtection="1">
      <alignment horizontal="center" vertical="center"/>
      <protection/>
    </xf>
    <xf numFmtId="0" fontId="15" fillId="33" borderId="40" xfId="0" applyFont="1" applyFill="1" applyBorder="1" applyAlignment="1">
      <alignment/>
    </xf>
    <xf numFmtId="185" fontId="28" fillId="0" borderId="19" xfId="0" applyNumberFormat="1" applyFont="1" applyFill="1" applyBorder="1" applyAlignment="1" applyProtection="1">
      <alignment horizontal="center" wrapText="1"/>
      <protection/>
    </xf>
    <xf numFmtId="0" fontId="11" fillId="0" borderId="11" xfId="0" applyFont="1" applyFill="1" applyBorder="1" applyAlignment="1">
      <alignment horizontal="right" vertical="center" wrapText="1"/>
    </xf>
    <xf numFmtId="0" fontId="0" fillId="0" borderId="11" xfId="0" applyFill="1" applyBorder="1" applyAlignment="1">
      <alignment horizontal="right" vertical="center" wrapText="1"/>
    </xf>
    <xf numFmtId="193" fontId="28" fillId="0" borderId="19" xfId="0" applyNumberFormat="1" applyFont="1" applyFill="1" applyBorder="1" applyAlignment="1" applyProtection="1">
      <alignment horizontal="center" wrapText="1"/>
      <protection/>
    </xf>
    <xf numFmtId="193" fontId="28" fillId="0" borderId="24" xfId="0" applyNumberFormat="1" applyFont="1" applyFill="1" applyBorder="1" applyAlignment="1" applyProtection="1">
      <alignment horizontal="center" wrapText="1"/>
      <protection/>
    </xf>
    <xf numFmtId="193" fontId="23" fillId="0" borderId="30" xfId="0" applyNumberFormat="1" applyFont="1" applyFill="1" applyBorder="1" applyAlignment="1" applyProtection="1">
      <alignment horizontal="right" vertical="center" wrapText="1"/>
      <protection locked="0"/>
    </xf>
    <xf numFmtId="193" fontId="23" fillId="0" borderId="31" xfId="0" applyNumberFormat="1" applyFont="1" applyFill="1" applyBorder="1" applyAlignment="1" applyProtection="1">
      <alignment horizontal="right" vertical="center" wrapText="1"/>
      <protection locked="0"/>
    </xf>
    <xf numFmtId="193" fontId="23" fillId="0" borderId="32" xfId="0" applyNumberFormat="1" applyFont="1" applyFill="1" applyBorder="1" applyAlignment="1" applyProtection="1">
      <alignment horizontal="right" vertical="center" wrapText="1"/>
      <protection locked="0"/>
    </xf>
    <xf numFmtId="193" fontId="23" fillId="0" borderId="33" xfId="0" applyNumberFormat="1" applyFont="1" applyFill="1" applyBorder="1" applyAlignment="1" applyProtection="1">
      <alignment horizontal="right" vertical="center" wrapText="1"/>
      <protection locked="0"/>
    </xf>
    <xf numFmtId="193" fontId="23" fillId="0" borderId="0" xfId="0" applyNumberFormat="1" applyFont="1" applyFill="1" applyBorder="1" applyAlignment="1" applyProtection="1">
      <alignment horizontal="right" vertical="center" wrapText="1"/>
      <protection locked="0"/>
    </xf>
    <xf numFmtId="193" fontId="23" fillId="0" borderId="34" xfId="0" applyNumberFormat="1" applyFont="1" applyFill="1" applyBorder="1" applyAlignment="1" applyProtection="1">
      <alignment horizontal="right" vertical="center" wrapText="1"/>
      <protection locked="0"/>
    </xf>
    <xf numFmtId="193" fontId="23" fillId="0" borderId="35" xfId="0" applyNumberFormat="1" applyFont="1" applyFill="1" applyBorder="1" applyAlignment="1" applyProtection="1">
      <alignment horizontal="right" vertical="center" wrapText="1"/>
      <protection locked="0"/>
    </xf>
    <xf numFmtId="193" fontId="23" fillId="0" borderId="36" xfId="0" applyNumberFormat="1" applyFont="1" applyFill="1" applyBorder="1" applyAlignment="1" applyProtection="1">
      <alignment horizontal="right" vertical="center" wrapText="1"/>
      <protection locked="0"/>
    </xf>
    <xf numFmtId="193" fontId="23" fillId="0" borderId="37" xfId="0" applyNumberFormat="1" applyFont="1" applyFill="1" applyBorder="1" applyAlignment="1" applyProtection="1">
      <alignment horizontal="right" vertical="center" wrapText="1"/>
      <protection locked="0"/>
    </xf>
    <xf numFmtId="0" fontId="11" fillId="0" borderId="11" xfId="0" applyNumberFormat="1" applyFont="1" applyFill="1" applyBorder="1" applyAlignment="1" applyProtection="1">
      <alignment horizontal="right" vertical="center" wrapText="1"/>
      <protection locked="0"/>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Çıkış" xfId="43"/>
    <cellStyle name="Giriş" xfId="44"/>
    <cellStyle name="Hesaplama" xfId="45"/>
    <cellStyle name="İşaretli Hücre" xfId="46"/>
    <cellStyle name="İyi" xfId="47"/>
    <cellStyle name="Followed Hyperlink" xfId="48"/>
    <cellStyle name="Hyperlink" xfId="49"/>
    <cellStyle name="Kötü" xfId="50"/>
    <cellStyle name="Normal 2" xfId="51"/>
    <cellStyle name="Normal_1-7Şubat,2008"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38779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361950</xdr:colOff>
      <xdr:row>0</xdr:row>
      <xdr:rowOff>0</xdr:rowOff>
    </xdr:to>
    <xdr:sp fLocksText="0">
      <xdr:nvSpPr>
        <xdr:cNvPr id="2" name="Text Box 2"/>
        <xdr:cNvSpPr txBox="1">
          <a:spLocks noChangeArrowheads="1"/>
        </xdr:cNvSpPr>
      </xdr:nvSpPr>
      <xdr:spPr>
        <a:xfrm>
          <a:off x="11839575" y="0"/>
          <a:ext cx="20383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0</xdr:colOff>
      <xdr:row>1</xdr:row>
      <xdr:rowOff>0</xdr:rowOff>
    </xdr:to>
    <xdr:sp>
      <xdr:nvSpPr>
        <xdr:cNvPr id="3" name="Text Box 5"/>
        <xdr:cNvSpPr txBox="1">
          <a:spLocks noChangeArrowheads="1"/>
        </xdr:cNvSpPr>
      </xdr:nvSpPr>
      <xdr:spPr>
        <a:xfrm>
          <a:off x="19050" y="0"/>
          <a:ext cx="13858875" cy="619125"/>
        </a:xfrm>
        <a:prstGeom prst="rect">
          <a:avLst/>
        </a:prstGeom>
        <a:solidFill>
          <a:srgbClr val="FFCC99"/>
        </a:solidFill>
        <a:ln w="38100" cmpd="dbl">
          <a:noFill/>
        </a:ln>
      </xdr:spPr>
      <xdr:txBody>
        <a:bodyPr vertOverflow="clip" wrap="square" lIns="54864" tIns="54864" rIns="54864" bIns="54864" anchor="ctr"/>
        <a:p>
          <a:pPr algn="ctr">
            <a:defRPr/>
          </a:pPr>
          <a:r>
            <a:rPr lang="en-US" cap="none" sz="2000" b="1" i="0" u="none" baseline="0">
              <a:solidFill>
                <a:srgbClr val="000000"/>
              </a:solidFill>
              <a:latin typeface="Garamond"/>
              <a:ea typeface="Garamond"/>
              <a:cs typeface="Garamond"/>
            </a:rPr>
            <a:t>TÜRKİYE'S WEEKEND MARKET DATA </a:t>
          </a:r>
          <a:r>
            <a:rPr lang="en-US" cap="none" sz="2000" b="0" i="0" u="none" baseline="0">
              <a:solidFill>
                <a:srgbClr val="000000"/>
              </a:solidFill>
              <a:latin typeface="Garamond"/>
              <a:ea typeface="Garamond"/>
              <a:cs typeface="Garamond"/>
            </a:rPr>
            <a:t>/ WEEKEND BOX OFFICE &amp; ADMISSION REPORT</a:t>
          </a:r>
        </a:p>
      </xdr:txBody>
    </xdr:sp>
    <xdr:clientData/>
  </xdr:twoCellAnchor>
  <xdr:twoCellAnchor>
    <xdr:from>
      <xdr:col>19</xdr:col>
      <xdr:colOff>257175</xdr:colOff>
      <xdr:row>0</xdr:row>
      <xdr:rowOff>114300</xdr:rowOff>
    </xdr:from>
    <xdr:to>
      <xdr:col>21</xdr:col>
      <xdr:colOff>314325</xdr:colOff>
      <xdr:row>0</xdr:row>
      <xdr:rowOff>619125</xdr:rowOff>
    </xdr:to>
    <xdr:sp fLocksText="0">
      <xdr:nvSpPr>
        <xdr:cNvPr id="4" name="Text Box 6"/>
        <xdr:cNvSpPr txBox="1">
          <a:spLocks noChangeArrowheads="1"/>
        </xdr:cNvSpPr>
      </xdr:nvSpPr>
      <xdr:spPr>
        <a:xfrm>
          <a:off x="12372975" y="114300"/>
          <a:ext cx="1457325" cy="504825"/>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46
</a:t>
          </a:r>
          <a:r>
            <a:rPr lang="en-US" cap="none" sz="1600" b="0" i="0" u="none" baseline="0">
              <a:solidFill>
                <a:srgbClr val="000000"/>
              </a:solidFill>
              <a:latin typeface="Garamond"/>
              <a:ea typeface="Garamond"/>
              <a:cs typeface="Garamond"/>
            </a:rPr>
            <a:t>12-14 NOV 2010</a:t>
          </a:r>
          <a:r>
            <a:rPr lang="en-US" cap="none" sz="1600" b="0" i="0" u="sng"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03822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8505825"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 name="Text Box 4"/>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1021080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6" name="Text Box 6"/>
        <xdr:cNvSpPr txBox="1">
          <a:spLocks noChangeArrowheads="1"/>
        </xdr:cNvSpPr>
      </xdr:nvSpPr>
      <xdr:spPr>
        <a:xfrm>
          <a:off x="8715375" y="0"/>
          <a:ext cx="14859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8" name="Text Box 8"/>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102108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7372350" y="0"/>
          <a:ext cx="2800350"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03822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8505825"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14" name="Text Box 14"/>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15" name="Text Box 16"/>
        <xdr:cNvSpPr txBox="1">
          <a:spLocks noChangeArrowheads="1"/>
        </xdr:cNvSpPr>
      </xdr:nvSpPr>
      <xdr:spPr>
        <a:xfrm>
          <a:off x="8715375" y="0"/>
          <a:ext cx="14859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17" name="Text Box 18"/>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390525</xdr:colOff>
      <xdr:row>0</xdr:row>
      <xdr:rowOff>0</xdr:rowOff>
    </xdr:to>
    <xdr:sp>
      <xdr:nvSpPr>
        <xdr:cNvPr id="18" name="Text Box 19"/>
        <xdr:cNvSpPr txBox="1">
          <a:spLocks noChangeArrowheads="1"/>
        </xdr:cNvSpPr>
      </xdr:nvSpPr>
      <xdr:spPr>
        <a:xfrm>
          <a:off x="19050" y="0"/>
          <a:ext cx="102012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390525</xdr:colOff>
      <xdr:row>0</xdr:row>
      <xdr:rowOff>0</xdr:rowOff>
    </xdr:to>
    <xdr:sp>
      <xdr:nvSpPr>
        <xdr:cNvPr id="19" name="Text Box 21"/>
        <xdr:cNvSpPr txBox="1">
          <a:spLocks noChangeArrowheads="1"/>
        </xdr:cNvSpPr>
      </xdr:nvSpPr>
      <xdr:spPr>
        <a:xfrm>
          <a:off x="19050" y="0"/>
          <a:ext cx="10201275"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390525</xdr:colOff>
      <xdr:row>0</xdr:row>
      <xdr:rowOff>0</xdr:rowOff>
    </xdr:to>
    <xdr:sp fLocksText="0">
      <xdr:nvSpPr>
        <xdr:cNvPr id="20" name="Text Box 22"/>
        <xdr:cNvSpPr txBox="1">
          <a:spLocks noChangeArrowheads="1"/>
        </xdr:cNvSpPr>
      </xdr:nvSpPr>
      <xdr:spPr>
        <a:xfrm>
          <a:off x="9620250" y="0"/>
          <a:ext cx="600075"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2" name="Text Box 24"/>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4" name="Text Box 28"/>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6" name="Text Box 32"/>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8" name="Text Box 36"/>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0" name="Text Box 40"/>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2" name="Text Box 44"/>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4" name="Text Box 48"/>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6" name="Text Box 52"/>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8" name="Text Box 56"/>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83</xdr:row>
      <xdr:rowOff>76200</xdr:rowOff>
    </xdr:from>
    <xdr:to>
      <xdr:col>42</xdr:col>
      <xdr:colOff>104775</xdr:colOff>
      <xdr:row>92</xdr:row>
      <xdr:rowOff>38100</xdr:rowOff>
    </xdr:to>
    <xdr:sp>
      <xdr:nvSpPr>
        <xdr:cNvPr id="39" name="Text Box 57"/>
        <xdr:cNvSpPr txBox="1">
          <a:spLocks noChangeArrowheads="1"/>
        </xdr:cNvSpPr>
      </xdr:nvSpPr>
      <xdr:spPr>
        <a:xfrm>
          <a:off x="19050" y="16040100"/>
          <a:ext cx="15925800" cy="141922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1" name="Text Box 60"/>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3" name="Text Box 64"/>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5" name="Text Box 68"/>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47625</xdr:rowOff>
    </xdr:from>
    <xdr:to>
      <xdr:col>21</xdr:col>
      <xdr:colOff>390525</xdr:colOff>
      <xdr:row>0</xdr:row>
      <xdr:rowOff>581025</xdr:rowOff>
    </xdr:to>
    <xdr:sp>
      <xdr:nvSpPr>
        <xdr:cNvPr id="46" name="Text Box 69"/>
        <xdr:cNvSpPr txBox="1">
          <a:spLocks noChangeArrowheads="1"/>
        </xdr:cNvSpPr>
      </xdr:nvSpPr>
      <xdr:spPr>
        <a:xfrm>
          <a:off x="0" y="47625"/>
          <a:ext cx="10220325" cy="533400"/>
        </a:xfrm>
        <a:prstGeom prst="rect">
          <a:avLst/>
        </a:prstGeom>
        <a:solidFill>
          <a:srgbClr val="FFCC99"/>
        </a:solidFill>
        <a:ln w="38100" cmpd="dbl">
          <a:noFill/>
        </a:ln>
      </xdr:spPr>
      <xdr:txBody>
        <a:bodyPr vertOverflow="clip" wrap="square" lIns="36576" tIns="32004" rIns="36576" bIns="32004" anchor="ctr"/>
        <a:p>
          <a:pPr algn="ctr">
            <a:defRPr/>
          </a:pPr>
          <a:r>
            <a:rPr lang="en-US" cap="none" sz="1400" b="1" i="0" u="none" baseline="0">
              <a:solidFill>
                <a:srgbClr val="000000"/>
              </a:solidFill>
              <a:latin typeface="Garamond"/>
              <a:ea typeface="Garamond"/>
              <a:cs typeface="Garamond"/>
            </a:rPr>
            <a:t>TÜRKİYE'S WEEKEND MARKET DATA</a:t>
          </a:r>
          <a:r>
            <a:rPr lang="en-US" cap="none" sz="1800" b="0" i="0" u="none" baseline="0">
              <a:solidFill>
                <a:srgbClr val="000000"/>
              </a:solidFill>
              <a:latin typeface="Garamond"/>
              <a:ea typeface="Garamond"/>
              <a:cs typeface="Garamond"/>
            </a:rPr>
            <a:t> </a:t>
          </a:r>
          <a:r>
            <a:rPr lang="en-US" cap="none" sz="1200" b="0" i="0" u="none" baseline="0">
              <a:solidFill>
                <a:srgbClr val="000000"/>
              </a:solidFill>
              <a:latin typeface="Garamond"/>
              <a:ea typeface="Garamond"/>
              <a:cs typeface="Garamond"/>
            </a:rPr>
            <a:t>/ WEEKEND BOX OFFICE &amp; ADMISSION REPORT</a:t>
          </a:r>
        </a:p>
      </xdr:txBody>
    </xdr:sp>
    <xdr:clientData/>
  </xdr:twoCellAnchor>
  <xdr:twoCellAnchor>
    <xdr:from>
      <xdr:col>19</xdr:col>
      <xdr:colOff>628650</xdr:colOff>
      <xdr:row>0</xdr:row>
      <xdr:rowOff>142875</xdr:rowOff>
    </xdr:from>
    <xdr:to>
      <xdr:col>21</xdr:col>
      <xdr:colOff>323850</xdr:colOff>
      <xdr:row>0</xdr:row>
      <xdr:rowOff>571500</xdr:rowOff>
    </xdr:to>
    <xdr:sp fLocksText="0">
      <xdr:nvSpPr>
        <xdr:cNvPr id="47" name="Text Box 70"/>
        <xdr:cNvSpPr txBox="1">
          <a:spLocks noChangeArrowheads="1"/>
        </xdr:cNvSpPr>
      </xdr:nvSpPr>
      <xdr:spPr>
        <a:xfrm>
          <a:off x="9001125" y="142875"/>
          <a:ext cx="1152525" cy="428625"/>
        </a:xfrm>
        <a:prstGeom prst="rect">
          <a:avLst/>
        </a:prstGeom>
        <a:solidFill>
          <a:srgbClr val="FFCC99"/>
        </a:solidFill>
        <a:ln w="9525" cmpd="sng">
          <a:noFill/>
        </a:ln>
      </xdr:spPr>
      <xdr:txBody>
        <a:bodyPr vertOverflow="clip" wrap="square" lIns="0" tIns="22860" rIns="27432" bIns="0"/>
        <a:p>
          <a:pPr algn="r">
            <a:defRPr/>
          </a:pPr>
          <a:r>
            <a:rPr lang="en-US" cap="none" sz="1000" b="0" i="0" u="none" baseline="0">
              <a:solidFill>
                <a:srgbClr val="000000"/>
              </a:solidFill>
              <a:latin typeface="Garamond"/>
              <a:ea typeface="Garamond"/>
              <a:cs typeface="Garamond"/>
            </a:rPr>
            <a:t>WEEKEND: 46
</a:t>
          </a:r>
          <a:r>
            <a:rPr lang="en-US" cap="none" sz="1000" b="0" i="0" u="none" baseline="0">
              <a:solidFill>
                <a:srgbClr val="000000"/>
              </a:solidFill>
              <a:latin typeface="Garamond"/>
              <a:ea typeface="Garamond"/>
              <a:cs typeface="Garamond"/>
            </a:rPr>
            <a:t>12-14 NOV 2010</a:t>
          </a:r>
          <a:r>
            <a:rPr lang="en-US" cap="none" sz="1000" b="0" i="0" u="none" baseline="0">
              <a:solidFill>
                <a:srgbClr val="FFFFFF"/>
              </a:solidFill>
              <a:latin typeface="Garamond"/>
              <a:ea typeface="Garamond"/>
              <a:cs typeface="Garamond"/>
            </a:rPr>
            <a:t>
</a:t>
          </a:r>
          <a:r>
            <a:rPr lang="en-US" cap="none" sz="1000" b="0" i="0" u="none" baseline="0">
              <a:solidFill>
                <a:srgbClr val="FFFFFF"/>
              </a:solidFill>
              <a:latin typeface="Garamond"/>
              <a:ea typeface="Garamond"/>
              <a:cs typeface="Garamon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Z62"/>
  <sheetViews>
    <sheetView tabSelected="1" zoomScale="90" zoomScaleNormal="90" zoomScalePageLayoutView="0" workbookViewId="0" topLeftCell="A1">
      <selection activeCell="F15" sqref="F15"/>
    </sheetView>
  </sheetViews>
  <sheetFormatPr defaultColWidth="4.421875" defaultRowHeight="12.75"/>
  <cols>
    <col min="1" max="1" width="3.140625" style="71" bestFit="1" customWidth="1"/>
    <col min="2" max="2" width="29.421875" style="15" bestFit="1" customWidth="1"/>
    <col min="3" max="3" width="8.7109375" style="16" bestFit="1" customWidth="1"/>
    <col min="4" max="4" width="19.140625" style="6" bestFit="1" customWidth="1"/>
    <col min="5" max="5" width="4.7109375" style="17" bestFit="1" customWidth="1"/>
    <col min="6" max="6" width="5.00390625" style="17" bestFit="1" customWidth="1"/>
    <col min="7" max="7" width="7.28125" style="17" customWidth="1"/>
    <col min="8" max="8" width="9.8515625" style="198" bestFit="1" customWidth="1"/>
    <col min="9" max="9" width="6.421875" style="219" bestFit="1" customWidth="1"/>
    <col min="10" max="10" width="11.28125" style="198" bestFit="1" customWidth="1"/>
    <col min="11" max="11" width="7.28125" style="219" bestFit="1" customWidth="1"/>
    <col min="12" max="12" width="11.28125" style="198" bestFit="1" customWidth="1"/>
    <col min="13" max="13" width="7.28125" style="219" bestFit="1" customWidth="1"/>
    <col min="14" max="14" width="13.57421875" style="206" bestFit="1" customWidth="1"/>
    <col min="15" max="15" width="8.57421875" style="227" bestFit="1" customWidth="1"/>
    <col min="16" max="16" width="5.8515625" style="228" bestFit="1" customWidth="1"/>
    <col min="17" max="17" width="5.421875" style="235" bestFit="1" customWidth="1"/>
    <col min="18" max="18" width="11.28125" style="207" bestFit="1" customWidth="1"/>
    <col min="19" max="19" width="6.140625" style="44" bestFit="1" customWidth="1"/>
    <col min="20" max="20" width="12.140625" style="207" bestFit="1" customWidth="1"/>
    <col min="21" max="21" width="8.8515625" style="228" bestFit="1" customWidth="1"/>
    <col min="22" max="22" width="5.421875" style="235" bestFit="1" customWidth="1"/>
    <col min="23" max="23" width="2.140625" style="75" bestFit="1" customWidth="1"/>
    <col min="24" max="25" width="4.421875" style="6" customWidth="1"/>
    <col min="26" max="26" width="1.8515625" style="6" bestFit="1" customWidth="1"/>
    <col min="27" max="16384" width="4.421875" style="6" customWidth="1"/>
  </cols>
  <sheetData>
    <row r="1" spans="1:23" s="40" customFormat="1" ht="48.75" customHeight="1">
      <c r="A1" s="66"/>
      <c r="B1" s="28"/>
      <c r="C1" s="29"/>
      <c r="D1" s="30"/>
      <c r="E1" s="31"/>
      <c r="F1" s="31"/>
      <c r="G1" s="31"/>
      <c r="H1" s="191"/>
      <c r="I1" s="212"/>
      <c r="J1" s="199"/>
      <c r="K1" s="220"/>
      <c r="L1" s="200"/>
      <c r="M1" s="221"/>
      <c r="N1" s="201"/>
      <c r="O1" s="222"/>
      <c r="P1" s="228"/>
      <c r="Q1" s="235"/>
      <c r="R1" s="207"/>
      <c r="S1" s="44"/>
      <c r="T1" s="207"/>
      <c r="U1" s="228"/>
      <c r="V1" s="235"/>
      <c r="W1" s="75"/>
    </row>
    <row r="2" spans="1:23" s="3" customFormat="1" ht="27.75" thickBot="1">
      <c r="A2" s="272" t="s">
        <v>31</v>
      </c>
      <c r="B2" s="273"/>
      <c r="C2" s="273"/>
      <c r="D2" s="273"/>
      <c r="E2" s="273"/>
      <c r="F2" s="273"/>
      <c r="G2" s="273"/>
      <c r="H2" s="273"/>
      <c r="I2" s="273"/>
      <c r="J2" s="273"/>
      <c r="K2" s="273"/>
      <c r="L2" s="273"/>
      <c r="M2" s="273"/>
      <c r="N2" s="273"/>
      <c r="O2" s="273"/>
      <c r="P2" s="273"/>
      <c r="Q2" s="273"/>
      <c r="R2" s="273"/>
      <c r="S2" s="273"/>
      <c r="T2" s="273"/>
      <c r="U2" s="273"/>
      <c r="V2" s="273"/>
      <c r="W2" s="75"/>
    </row>
    <row r="3" spans="1:23" s="59" customFormat="1" ht="12.75">
      <c r="A3" s="57"/>
      <c r="B3" s="276" t="s">
        <v>32</v>
      </c>
      <c r="C3" s="259" t="s">
        <v>37</v>
      </c>
      <c r="D3" s="261" t="s">
        <v>3</v>
      </c>
      <c r="E3" s="261" t="s">
        <v>48</v>
      </c>
      <c r="F3" s="261" t="s">
        <v>49</v>
      </c>
      <c r="G3" s="261" t="s">
        <v>50</v>
      </c>
      <c r="H3" s="270" t="s">
        <v>4</v>
      </c>
      <c r="I3" s="270"/>
      <c r="J3" s="270" t="s">
        <v>5</v>
      </c>
      <c r="K3" s="270"/>
      <c r="L3" s="270" t="s">
        <v>6</v>
      </c>
      <c r="M3" s="270"/>
      <c r="N3" s="271" t="s">
        <v>51</v>
      </c>
      <c r="O3" s="271"/>
      <c r="P3" s="271"/>
      <c r="Q3" s="271"/>
      <c r="R3" s="274" t="s">
        <v>2</v>
      </c>
      <c r="S3" s="274"/>
      <c r="T3" s="271" t="s">
        <v>33</v>
      </c>
      <c r="U3" s="271"/>
      <c r="V3" s="275"/>
      <c r="W3" s="76"/>
    </row>
    <row r="4" spans="1:23" s="59" customFormat="1" ht="48.75" thickBot="1">
      <c r="A4" s="60"/>
      <c r="B4" s="277"/>
      <c r="C4" s="260"/>
      <c r="D4" s="263"/>
      <c r="E4" s="262"/>
      <c r="F4" s="262"/>
      <c r="G4" s="262"/>
      <c r="H4" s="192" t="s">
        <v>9</v>
      </c>
      <c r="I4" s="213" t="s">
        <v>8</v>
      </c>
      <c r="J4" s="192" t="s">
        <v>9</v>
      </c>
      <c r="K4" s="213" t="s">
        <v>8</v>
      </c>
      <c r="L4" s="192" t="s">
        <v>9</v>
      </c>
      <c r="M4" s="213" t="s">
        <v>8</v>
      </c>
      <c r="N4" s="192" t="s">
        <v>9</v>
      </c>
      <c r="O4" s="213" t="s">
        <v>8</v>
      </c>
      <c r="P4" s="213" t="s">
        <v>34</v>
      </c>
      <c r="Q4" s="236" t="s">
        <v>35</v>
      </c>
      <c r="R4" s="192" t="s">
        <v>9</v>
      </c>
      <c r="S4" s="64" t="s">
        <v>7</v>
      </c>
      <c r="T4" s="192" t="s">
        <v>9</v>
      </c>
      <c r="U4" s="213" t="s">
        <v>8</v>
      </c>
      <c r="V4" s="243" t="s">
        <v>35</v>
      </c>
      <c r="W4" s="76"/>
    </row>
    <row r="5" spans="1:23" s="4" customFormat="1" ht="10.5" customHeight="1">
      <c r="A5" s="67">
        <v>1</v>
      </c>
      <c r="B5" s="182" t="s">
        <v>24</v>
      </c>
      <c r="C5" s="113">
        <v>40487</v>
      </c>
      <c r="D5" s="185" t="s">
        <v>25</v>
      </c>
      <c r="E5" s="186">
        <v>383</v>
      </c>
      <c r="F5" s="186">
        <v>700</v>
      </c>
      <c r="G5" s="186">
        <v>2</v>
      </c>
      <c r="H5" s="193">
        <v>851701</v>
      </c>
      <c r="I5" s="214">
        <v>93366</v>
      </c>
      <c r="J5" s="193">
        <v>1267938</v>
      </c>
      <c r="K5" s="214">
        <v>129488</v>
      </c>
      <c r="L5" s="193">
        <v>1377693</v>
      </c>
      <c r="M5" s="214">
        <v>139556</v>
      </c>
      <c r="N5" s="202">
        <f>+H5+J5+L5</f>
        <v>3497332</v>
      </c>
      <c r="O5" s="223">
        <f>+I5+K5+M5</f>
        <v>362410</v>
      </c>
      <c r="P5" s="229">
        <f>+O5/F5</f>
        <v>517.7285714285714</v>
      </c>
      <c r="Q5" s="237">
        <f>+N5/O5</f>
        <v>9.65020832758478</v>
      </c>
      <c r="R5" s="193">
        <v>6816986</v>
      </c>
      <c r="S5" s="189">
        <f>(+R5-N5)/R5</f>
        <v>0.4869679943599708</v>
      </c>
      <c r="T5" s="193">
        <v>13228071</v>
      </c>
      <c r="U5" s="214">
        <v>1458417</v>
      </c>
      <c r="V5" s="244">
        <f>+T5/U5</f>
        <v>9.070156889284752</v>
      </c>
      <c r="W5" s="166"/>
    </row>
    <row r="6" spans="1:23" s="4" customFormat="1" ht="12" customHeight="1">
      <c r="A6" s="67">
        <v>2</v>
      </c>
      <c r="B6" s="121" t="s">
        <v>52</v>
      </c>
      <c r="C6" s="87">
        <v>40494</v>
      </c>
      <c r="D6" s="99" t="s">
        <v>42</v>
      </c>
      <c r="E6" s="100">
        <v>144</v>
      </c>
      <c r="F6" s="100">
        <v>238</v>
      </c>
      <c r="G6" s="100">
        <v>1</v>
      </c>
      <c r="H6" s="88">
        <v>295390</v>
      </c>
      <c r="I6" s="89">
        <v>23428</v>
      </c>
      <c r="J6" s="88">
        <v>353602</v>
      </c>
      <c r="K6" s="89">
        <v>27810</v>
      </c>
      <c r="L6" s="88">
        <v>368395</v>
      </c>
      <c r="M6" s="89">
        <v>29113</v>
      </c>
      <c r="N6" s="90">
        <f>+H6+J6+L6</f>
        <v>1017387</v>
      </c>
      <c r="O6" s="91">
        <f>+I6+K6+M6</f>
        <v>80351</v>
      </c>
      <c r="P6" s="101">
        <f>IF(N6&lt;&gt;0,O6/F6,"")</f>
        <v>337.609243697479</v>
      </c>
      <c r="Q6" s="140">
        <f>IF(N6&lt;&gt;0,N6/O6,"")</f>
        <v>12.661783923037673</v>
      </c>
      <c r="R6" s="88"/>
      <c r="S6" s="141">
        <f>IF(R6&lt;&gt;0,-(R6-N6)/R6,"")</f>
      </c>
      <c r="T6" s="88">
        <v>1017386</v>
      </c>
      <c r="U6" s="89">
        <v>80351</v>
      </c>
      <c r="V6" s="153">
        <f>T6/U6</f>
        <v>12.661771477641846</v>
      </c>
      <c r="W6" s="166">
        <v>1</v>
      </c>
    </row>
    <row r="7" spans="1:23" s="5" customFormat="1" ht="12.75" customHeight="1">
      <c r="A7" s="72">
        <v>3</v>
      </c>
      <c r="B7" s="170" t="s">
        <v>53</v>
      </c>
      <c r="C7" s="133">
        <v>40487</v>
      </c>
      <c r="D7" s="134" t="s">
        <v>40</v>
      </c>
      <c r="E7" s="135">
        <v>162</v>
      </c>
      <c r="F7" s="135">
        <v>162</v>
      </c>
      <c r="G7" s="135">
        <v>2</v>
      </c>
      <c r="H7" s="136">
        <v>66233.5</v>
      </c>
      <c r="I7" s="137">
        <v>6989</v>
      </c>
      <c r="J7" s="136">
        <v>97932.5</v>
      </c>
      <c r="K7" s="137">
        <v>9645</v>
      </c>
      <c r="L7" s="136">
        <v>106683.5</v>
      </c>
      <c r="M7" s="137">
        <v>10423</v>
      </c>
      <c r="N7" s="138">
        <f>SUM(H7+J7+L7)</f>
        <v>270849.5</v>
      </c>
      <c r="O7" s="139">
        <f>SUM(I7+K7+M7)</f>
        <v>27057</v>
      </c>
      <c r="P7" s="187">
        <f>IF(N7&lt;&gt;0,O7/F7,"")</f>
        <v>167.0185185185185</v>
      </c>
      <c r="Q7" s="188">
        <f>IF(N7&lt;&gt;0,N7/O7,"")</f>
        <v>10.010330043981226</v>
      </c>
      <c r="R7" s="136">
        <v>316874</v>
      </c>
      <c r="S7" s="172">
        <f>IF(R7&lt;&gt;0,-(R7-N7)/R7,"")</f>
        <v>-0.14524542878241825</v>
      </c>
      <c r="T7" s="136">
        <v>796813</v>
      </c>
      <c r="U7" s="137">
        <v>83280</v>
      </c>
      <c r="V7" s="190">
        <f>T7/U7</f>
        <v>9.56787944284342</v>
      </c>
      <c r="W7" s="166"/>
    </row>
    <row r="8" spans="1:23" s="5" customFormat="1" ht="12" customHeight="1">
      <c r="A8" s="68">
        <v>4</v>
      </c>
      <c r="B8" s="125" t="s">
        <v>54</v>
      </c>
      <c r="C8" s="126">
        <v>40494</v>
      </c>
      <c r="D8" s="127" t="s">
        <v>46</v>
      </c>
      <c r="E8" s="128">
        <v>72</v>
      </c>
      <c r="F8" s="128">
        <v>72</v>
      </c>
      <c r="G8" s="128">
        <v>1</v>
      </c>
      <c r="H8" s="129">
        <v>58140</v>
      </c>
      <c r="I8" s="130">
        <v>5142</v>
      </c>
      <c r="J8" s="129">
        <v>87597</v>
      </c>
      <c r="K8" s="130">
        <v>7606</v>
      </c>
      <c r="L8" s="129">
        <v>83777</v>
      </c>
      <c r="M8" s="130">
        <v>7278</v>
      </c>
      <c r="N8" s="131">
        <f>+L8+J8+H8</f>
        <v>229514</v>
      </c>
      <c r="O8" s="132">
        <f>+M8+K8+I8</f>
        <v>20026</v>
      </c>
      <c r="P8" s="130">
        <f>+O8/F8</f>
        <v>278.1388888888889</v>
      </c>
      <c r="Q8" s="167">
        <f aca="true" t="shared" si="0" ref="Q8:Q13">+N8/O8</f>
        <v>11.46080095875362</v>
      </c>
      <c r="R8" s="129"/>
      <c r="S8" s="168">
        <f>IF(R8&lt;&gt;0,-(R8-N8)/R8,"")</f>
      </c>
      <c r="T8" s="129">
        <v>229514</v>
      </c>
      <c r="U8" s="130">
        <v>20026</v>
      </c>
      <c r="V8" s="169">
        <f>+T8/U8</f>
        <v>11.46080095875362</v>
      </c>
      <c r="W8" s="166">
        <v>1</v>
      </c>
    </row>
    <row r="9" spans="1:23" s="5" customFormat="1" ht="12" customHeight="1">
      <c r="A9" s="68">
        <v>5</v>
      </c>
      <c r="B9" s="181" t="s">
        <v>11</v>
      </c>
      <c r="C9" s="178">
        <v>40494</v>
      </c>
      <c r="D9" s="177" t="s">
        <v>29</v>
      </c>
      <c r="E9" s="179">
        <v>80</v>
      </c>
      <c r="F9" s="179">
        <v>82</v>
      </c>
      <c r="G9" s="179">
        <v>1</v>
      </c>
      <c r="H9" s="194">
        <v>38019</v>
      </c>
      <c r="I9" s="215">
        <v>3225</v>
      </c>
      <c r="J9" s="194">
        <v>58093</v>
      </c>
      <c r="K9" s="215">
        <v>4737</v>
      </c>
      <c r="L9" s="194">
        <v>59068</v>
      </c>
      <c r="M9" s="215">
        <v>4824</v>
      </c>
      <c r="N9" s="203">
        <f>H9+J9+L9</f>
        <v>155180</v>
      </c>
      <c r="O9" s="224">
        <f>I9+K9+M9</f>
        <v>12786</v>
      </c>
      <c r="P9" s="215">
        <f>O9/F9</f>
        <v>155.9268292682927</v>
      </c>
      <c r="Q9" s="238">
        <f t="shared" si="0"/>
        <v>12.13671202878148</v>
      </c>
      <c r="R9" s="194"/>
      <c r="S9" s="180"/>
      <c r="T9" s="210">
        <v>155180</v>
      </c>
      <c r="U9" s="233">
        <v>12786</v>
      </c>
      <c r="V9" s="245">
        <f>T9/U9</f>
        <v>12.13671202878148</v>
      </c>
      <c r="W9" s="166"/>
    </row>
    <row r="10" spans="1:23" s="5" customFormat="1" ht="12" customHeight="1">
      <c r="A10" s="68">
        <v>6</v>
      </c>
      <c r="B10" s="119" t="s">
        <v>55</v>
      </c>
      <c r="C10" s="94">
        <v>40487</v>
      </c>
      <c r="D10" s="93" t="s">
        <v>46</v>
      </c>
      <c r="E10" s="95">
        <v>205</v>
      </c>
      <c r="F10" s="95">
        <v>196</v>
      </c>
      <c r="G10" s="95">
        <v>2</v>
      </c>
      <c r="H10" s="96">
        <v>29423</v>
      </c>
      <c r="I10" s="92">
        <v>3366</v>
      </c>
      <c r="J10" s="96">
        <v>58267</v>
      </c>
      <c r="K10" s="92">
        <v>6220</v>
      </c>
      <c r="L10" s="96">
        <v>60143</v>
      </c>
      <c r="M10" s="92">
        <v>6355</v>
      </c>
      <c r="N10" s="97">
        <f>+L10+J10+H10</f>
        <v>147833</v>
      </c>
      <c r="O10" s="98">
        <f>+M10+K10+I10</f>
        <v>15941</v>
      </c>
      <c r="P10" s="92">
        <f>+O10/F10</f>
        <v>81.33163265306122</v>
      </c>
      <c r="Q10" s="142">
        <f t="shared" si="0"/>
        <v>9.273759488112415</v>
      </c>
      <c r="R10" s="96">
        <v>174998</v>
      </c>
      <c r="S10" s="141">
        <f>IF(R10&lt;&gt;0,-(R10-N10)/R10,"")</f>
        <v>-0.15523034548966275</v>
      </c>
      <c r="T10" s="96">
        <v>401661</v>
      </c>
      <c r="U10" s="92">
        <v>44624</v>
      </c>
      <c r="V10" s="152">
        <f>+T10/U10</f>
        <v>9.001008425959125</v>
      </c>
      <c r="W10" s="166"/>
    </row>
    <row r="11" spans="1:23" s="5" customFormat="1" ht="12" customHeight="1">
      <c r="A11" s="68">
        <v>7</v>
      </c>
      <c r="B11" s="181" t="s">
        <v>12</v>
      </c>
      <c r="C11" s="178">
        <v>40480</v>
      </c>
      <c r="D11" s="177" t="s">
        <v>29</v>
      </c>
      <c r="E11" s="179">
        <v>100</v>
      </c>
      <c r="F11" s="179">
        <v>118</v>
      </c>
      <c r="G11" s="179">
        <v>3</v>
      </c>
      <c r="H11" s="194">
        <v>13818</v>
      </c>
      <c r="I11" s="215">
        <v>1549</v>
      </c>
      <c r="J11" s="194">
        <v>60168</v>
      </c>
      <c r="K11" s="215">
        <v>5519</v>
      </c>
      <c r="L11" s="194">
        <v>66037.5</v>
      </c>
      <c r="M11" s="215">
        <v>6101</v>
      </c>
      <c r="N11" s="203">
        <f>H11+J11+L11</f>
        <v>140023.5</v>
      </c>
      <c r="O11" s="224">
        <f>I11+K11+M11</f>
        <v>13169</v>
      </c>
      <c r="P11" s="215">
        <f>O11/F11</f>
        <v>111.60169491525424</v>
      </c>
      <c r="Q11" s="238">
        <f t="shared" si="0"/>
        <v>10.632811906750703</v>
      </c>
      <c r="R11" s="194">
        <v>368327</v>
      </c>
      <c r="S11" s="180">
        <f>-(R11-N11)/R11</f>
        <v>-0.6198391646553199</v>
      </c>
      <c r="T11" s="210">
        <v>1790314</v>
      </c>
      <c r="U11" s="233">
        <v>168483</v>
      </c>
      <c r="V11" s="245">
        <f>T11/U11</f>
        <v>10.626080969593371</v>
      </c>
      <c r="W11" s="166"/>
    </row>
    <row r="12" spans="1:23" s="5" customFormat="1" ht="12" customHeight="1">
      <c r="A12" s="68">
        <v>8</v>
      </c>
      <c r="B12" s="120" t="s">
        <v>47</v>
      </c>
      <c r="C12" s="94">
        <v>40473</v>
      </c>
      <c r="D12" s="93" t="s">
        <v>46</v>
      </c>
      <c r="E12" s="95">
        <v>100</v>
      </c>
      <c r="F12" s="95">
        <v>52</v>
      </c>
      <c r="G12" s="95">
        <v>4</v>
      </c>
      <c r="H12" s="96">
        <v>7028</v>
      </c>
      <c r="I12" s="92">
        <v>734</v>
      </c>
      <c r="J12" s="96">
        <v>14247</v>
      </c>
      <c r="K12" s="92">
        <v>1450</v>
      </c>
      <c r="L12" s="96">
        <v>12890</v>
      </c>
      <c r="M12" s="92">
        <v>1305</v>
      </c>
      <c r="N12" s="97">
        <f>+L12+J12+H12</f>
        <v>34165</v>
      </c>
      <c r="O12" s="98">
        <f>+M12+K12+I12</f>
        <v>3489</v>
      </c>
      <c r="P12" s="92">
        <f>+O12/F12</f>
        <v>67.09615384615384</v>
      </c>
      <c r="Q12" s="142">
        <f t="shared" si="0"/>
        <v>9.792204069934078</v>
      </c>
      <c r="R12" s="96">
        <v>151683</v>
      </c>
      <c r="S12" s="141">
        <f>IF(R12&lt;&gt;0,-(R12-N12)/R12,"")</f>
        <v>-0.7747605202956165</v>
      </c>
      <c r="T12" s="96">
        <v>1714168</v>
      </c>
      <c r="U12" s="92">
        <v>175747</v>
      </c>
      <c r="V12" s="152">
        <f>+T12/U12</f>
        <v>9.753611725946957</v>
      </c>
      <c r="W12" s="166"/>
    </row>
    <row r="13" spans="1:23" s="5" customFormat="1" ht="12" customHeight="1">
      <c r="A13" s="68">
        <v>9</v>
      </c>
      <c r="B13" s="119" t="s">
        <v>56</v>
      </c>
      <c r="C13" s="94">
        <v>40494</v>
      </c>
      <c r="D13" s="93" t="s">
        <v>46</v>
      </c>
      <c r="E13" s="95">
        <v>51</v>
      </c>
      <c r="F13" s="95">
        <v>50</v>
      </c>
      <c r="G13" s="95">
        <v>1</v>
      </c>
      <c r="H13" s="96">
        <v>7215</v>
      </c>
      <c r="I13" s="92">
        <v>819</v>
      </c>
      <c r="J13" s="96">
        <v>9886</v>
      </c>
      <c r="K13" s="92">
        <v>1093</v>
      </c>
      <c r="L13" s="96">
        <v>9180</v>
      </c>
      <c r="M13" s="92">
        <v>984</v>
      </c>
      <c r="N13" s="97">
        <f>+L13+J13+H13</f>
        <v>26281</v>
      </c>
      <c r="O13" s="98">
        <f>+M13+K13+I13</f>
        <v>2896</v>
      </c>
      <c r="P13" s="92">
        <f>+O13/F13</f>
        <v>57.92</v>
      </c>
      <c r="Q13" s="142">
        <f t="shared" si="0"/>
        <v>9.074930939226519</v>
      </c>
      <c r="R13" s="96"/>
      <c r="S13" s="141">
        <f>IF(R13&lt;&gt;0,-(R13-N13)/R13,"")</f>
      </c>
      <c r="T13" s="96">
        <v>26281</v>
      </c>
      <c r="U13" s="92">
        <v>2896</v>
      </c>
      <c r="V13" s="152">
        <f>+T13/U13</f>
        <v>9.074930939226519</v>
      </c>
      <c r="W13" s="166"/>
    </row>
    <row r="14" spans="1:23" s="5" customFormat="1" ht="12" customHeight="1">
      <c r="A14" s="68">
        <v>10</v>
      </c>
      <c r="B14" s="121" t="s">
        <v>43</v>
      </c>
      <c r="C14" s="87">
        <v>40459</v>
      </c>
      <c r="D14" s="99" t="s">
        <v>42</v>
      </c>
      <c r="E14" s="100">
        <v>55</v>
      </c>
      <c r="F14" s="100">
        <v>33</v>
      </c>
      <c r="G14" s="100">
        <v>6</v>
      </c>
      <c r="H14" s="88">
        <v>5757</v>
      </c>
      <c r="I14" s="89">
        <v>598</v>
      </c>
      <c r="J14" s="88">
        <v>9351</v>
      </c>
      <c r="K14" s="89">
        <v>960</v>
      </c>
      <c r="L14" s="88">
        <v>10690</v>
      </c>
      <c r="M14" s="89">
        <v>1097</v>
      </c>
      <c r="N14" s="90">
        <f>+H14+J14+L14</f>
        <v>25798</v>
      </c>
      <c r="O14" s="91">
        <f>+I14+K14+M14</f>
        <v>2655</v>
      </c>
      <c r="P14" s="101">
        <f>IF(N14&lt;&gt;0,O14/F14,"")</f>
        <v>80.45454545454545</v>
      </c>
      <c r="Q14" s="140">
        <f>IF(N14&lt;&gt;0,N14/O14,"")</f>
        <v>9.716760828625235</v>
      </c>
      <c r="R14" s="88">
        <v>74669</v>
      </c>
      <c r="S14" s="141">
        <f>IF(R14&lt;&gt;0,-(R14-N14)/R14,"")</f>
        <v>-0.6545018682451887</v>
      </c>
      <c r="T14" s="88">
        <v>2618018</v>
      </c>
      <c r="U14" s="89">
        <v>223160</v>
      </c>
      <c r="V14" s="153">
        <f>T14/U14</f>
        <v>11.731573758738126</v>
      </c>
      <c r="W14" s="166"/>
    </row>
    <row r="15" spans="1:23" s="5" customFormat="1" ht="12" customHeight="1">
      <c r="A15" s="68">
        <v>11</v>
      </c>
      <c r="B15" s="120" t="s">
        <v>45</v>
      </c>
      <c r="C15" s="94">
        <v>40466</v>
      </c>
      <c r="D15" s="93" t="s">
        <v>46</v>
      </c>
      <c r="E15" s="95">
        <v>119</v>
      </c>
      <c r="F15" s="95">
        <v>35</v>
      </c>
      <c r="G15" s="95">
        <v>5</v>
      </c>
      <c r="H15" s="96">
        <v>2140</v>
      </c>
      <c r="I15" s="92">
        <v>265</v>
      </c>
      <c r="J15" s="96">
        <v>6377</v>
      </c>
      <c r="K15" s="92">
        <v>802</v>
      </c>
      <c r="L15" s="96">
        <v>9336</v>
      </c>
      <c r="M15" s="92">
        <v>1073</v>
      </c>
      <c r="N15" s="97">
        <f>+L15+J15+H15</f>
        <v>17853</v>
      </c>
      <c r="O15" s="98">
        <f>+M15+K15+I15</f>
        <v>2140</v>
      </c>
      <c r="P15" s="92">
        <f>+O15/F15</f>
        <v>61.142857142857146</v>
      </c>
      <c r="Q15" s="142">
        <f>+N15/O15</f>
        <v>8.34252336448598</v>
      </c>
      <c r="R15" s="96">
        <v>42575</v>
      </c>
      <c r="S15" s="141">
        <f>IF(R15&lt;&gt;0,-(R15-N15)/R15,"")</f>
        <v>-0.5806694069289489</v>
      </c>
      <c r="T15" s="96">
        <v>1921199</v>
      </c>
      <c r="U15" s="92">
        <v>162328</v>
      </c>
      <c r="V15" s="152">
        <f>+T15/U15</f>
        <v>11.835290276477256</v>
      </c>
      <c r="W15" s="166"/>
    </row>
    <row r="16" spans="1:23" s="5" customFormat="1" ht="12" customHeight="1">
      <c r="A16" s="68">
        <v>12</v>
      </c>
      <c r="B16" s="181" t="s">
        <v>13</v>
      </c>
      <c r="C16" s="178">
        <v>40466</v>
      </c>
      <c r="D16" s="177" t="s">
        <v>29</v>
      </c>
      <c r="E16" s="179">
        <v>139</v>
      </c>
      <c r="F16" s="179">
        <v>21</v>
      </c>
      <c r="G16" s="179">
        <v>5</v>
      </c>
      <c r="H16" s="194">
        <v>4452.5</v>
      </c>
      <c r="I16" s="215">
        <v>404</v>
      </c>
      <c r="J16" s="194">
        <v>6722</v>
      </c>
      <c r="K16" s="215">
        <v>599</v>
      </c>
      <c r="L16" s="194">
        <v>5813.5</v>
      </c>
      <c r="M16" s="215">
        <v>560</v>
      </c>
      <c r="N16" s="203">
        <f>H16+J16+L16</f>
        <v>16988</v>
      </c>
      <c r="O16" s="224">
        <f>I16+K16+M16</f>
        <v>1563</v>
      </c>
      <c r="P16" s="215">
        <f>O16/F16</f>
        <v>74.42857142857143</v>
      </c>
      <c r="Q16" s="238">
        <f>+N16/O16</f>
        <v>10.868841970569418</v>
      </c>
      <c r="R16" s="194">
        <v>63938.5</v>
      </c>
      <c r="S16" s="180">
        <f>-(R16-N16)/R16</f>
        <v>-0.7343071858113656</v>
      </c>
      <c r="T16" s="210">
        <v>2178361.5</v>
      </c>
      <c r="U16" s="233">
        <v>211770</v>
      </c>
      <c r="V16" s="245">
        <f aca="true" t="shared" si="1" ref="V16:V21">T16/U16</f>
        <v>10.286449922085282</v>
      </c>
      <c r="W16" s="166"/>
    </row>
    <row r="17" spans="1:23" s="5" customFormat="1" ht="12" customHeight="1">
      <c r="A17" s="68">
        <v>13</v>
      </c>
      <c r="B17" s="121" t="s">
        <v>57</v>
      </c>
      <c r="C17" s="87">
        <v>40473</v>
      </c>
      <c r="D17" s="99" t="s">
        <v>42</v>
      </c>
      <c r="E17" s="100">
        <v>74</v>
      </c>
      <c r="F17" s="100">
        <v>10</v>
      </c>
      <c r="G17" s="100">
        <v>4</v>
      </c>
      <c r="H17" s="88">
        <v>3921</v>
      </c>
      <c r="I17" s="89">
        <v>322</v>
      </c>
      <c r="J17" s="88">
        <v>5151</v>
      </c>
      <c r="K17" s="89">
        <v>404</v>
      </c>
      <c r="L17" s="88">
        <v>5627</v>
      </c>
      <c r="M17" s="89">
        <v>483</v>
      </c>
      <c r="N17" s="90">
        <f>+H17+J17+L17</f>
        <v>14699</v>
      </c>
      <c r="O17" s="91">
        <f>+I17+K17+M17</f>
        <v>1209</v>
      </c>
      <c r="P17" s="101">
        <f>IF(N17&lt;&gt;0,O17/F17,"")</f>
        <v>120.9</v>
      </c>
      <c r="Q17" s="140">
        <f>IF(N17&lt;&gt;0,N17/O17,"")</f>
        <v>12.157981803143093</v>
      </c>
      <c r="R17" s="88">
        <v>91755</v>
      </c>
      <c r="S17" s="141">
        <f>IF(R17&lt;&gt;0,-(R17-N17)/R17,"")</f>
        <v>-0.8398016456868835</v>
      </c>
      <c r="T17" s="88">
        <v>860653</v>
      </c>
      <c r="U17" s="89">
        <v>82027</v>
      </c>
      <c r="V17" s="153">
        <f t="shared" si="1"/>
        <v>10.492313506528339</v>
      </c>
      <c r="W17" s="166"/>
    </row>
    <row r="18" spans="1:23" s="5" customFormat="1" ht="12" customHeight="1">
      <c r="A18" s="68">
        <v>14</v>
      </c>
      <c r="B18" s="118" t="s">
        <v>63</v>
      </c>
      <c r="C18" s="94">
        <v>40480</v>
      </c>
      <c r="D18" s="93" t="s">
        <v>40</v>
      </c>
      <c r="E18" s="95">
        <v>135</v>
      </c>
      <c r="F18" s="95">
        <v>61</v>
      </c>
      <c r="G18" s="95">
        <v>3</v>
      </c>
      <c r="H18" s="96">
        <v>4366</v>
      </c>
      <c r="I18" s="92">
        <v>838</v>
      </c>
      <c r="J18" s="96">
        <v>3227</v>
      </c>
      <c r="K18" s="92">
        <v>539</v>
      </c>
      <c r="L18" s="96">
        <v>2744</v>
      </c>
      <c r="M18" s="92">
        <v>403</v>
      </c>
      <c r="N18" s="97">
        <f>SUM(H18+J18+L18)</f>
        <v>10337</v>
      </c>
      <c r="O18" s="98">
        <f>SUM(I18+K18+M18)</f>
        <v>1780</v>
      </c>
      <c r="P18" s="92">
        <f>+O18/F18</f>
        <v>29.18032786885246</v>
      </c>
      <c r="Q18" s="142">
        <f>+N18/O18</f>
        <v>5.807303370786517</v>
      </c>
      <c r="R18" s="96">
        <v>17202</v>
      </c>
      <c r="S18" s="141">
        <f>IF(R18&lt;&gt;0,-(R18-N18)/R18,"")</f>
        <v>-0.3990815021509127</v>
      </c>
      <c r="T18" s="96">
        <v>206387</v>
      </c>
      <c r="U18" s="92">
        <v>28193</v>
      </c>
      <c r="V18" s="151">
        <f t="shared" si="1"/>
        <v>7.320505089915937</v>
      </c>
      <c r="W18" s="166"/>
    </row>
    <row r="19" spans="1:23" s="5" customFormat="1" ht="12" customHeight="1">
      <c r="A19" s="68">
        <v>15</v>
      </c>
      <c r="B19" s="118" t="s">
        <v>64</v>
      </c>
      <c r="C19" s="94">
        <v>40466</v>
      </c>
      <c r="D19" s="93" t="s">
        <v>40</v>
      </c>
      <c r="E19" s="95">
        <v>22</v>
      </c>
      <c r="F19" s="95">
        <v>5</v>
      </c>
      <c r="G19" s="95">
        <v>5</v>
      </c>
      <c r="H19" s="96">
        <v>1206</v>
      </c>
      <c r="I19" s="92">
        <v>137</v>
      </c>
      <c r="J19" s="96">
        <v>1836</v>
      </c>
      <c r="K19" s="92">
        <v>196</v>
      </c>
      <c r="L19" s="96">
        <v>2146</v>
      </c>
      <c r="M19" s="92">
        <v>228</v>
      </c>
      <c r="N19" s="97">
        <f>SUM(H19+J19+L19)</f>
        <v>5188</v>
      </c>
      <c r="O19" s="98">
        <f>SUM(I19+K19+M19)</f>
        <v>561</v>
      </c>
      <c r="P19" s="101">
        <f>IF(N19&lt;&gt;0,O19/F19,"")</f>
        <v>112.2</v>
      </c>
      <c r="Q19" s="140">
        <f>IF(N19&lt;&gt;0,N19/O19,"")</f>
        <v>9.24777183600713</v>
      </c>
      <c r="R19" s="96">
        <v>9088</v>
      </c>
      <c r="S19" s="141">
        <f>IF(R19&lt;&gt;0,-(R19-N19)/R19,"")</f>
        <v>-0.429137323943662</v>
      </c>
      <c r="T19" s="96">
        <v>185391</v>
      </c>
      <c r="U19" s="92">
        <v>18117</v>
      </c>
      <c r="V19" s="151">
        <f t="shared" si="1"/>
        <v>10.232985593641331</v>
      </c>
      <c r="W19" s="166"/>
    </row>
    <row r="20" spans="1:23" s="5" customFormat="1" ht="12" customHeight="1">
      <c r="A20" s="68">
        <v>16</v>
      </c>
      <c r="B20" s="181" t="s">
        <v>14</v>
      </c>
      <c r="C20" s="178">
        <v>40459</v>
      </c>
      <c r="D20" s="177" t="s">
        <v>29</v>
      </c>
      <c r="E20" s="179">
        <v>142</v>
      </c>
      <c r="F20" s="179">
        <v>18</v>
      </c>
      <c r="G20" s="179">
        <v>6</v>
      </c>
      <c r="H20" s="194">
        <v>1284</v>
      </c>
      <c r="I20" s="215">
        <v>238</v>
      </c>
      <c r="J20" s="194">
        <v>1530.5</v>
      </c>
      <c r="K20" s="215">
        <v>291</v>
      </c>
      <c r="L20" s="194">
        <v>1291</v>
      </c>
      <c r="M20" s="215">
        <v>260</v>
      </c>
      <c r="N20" s="203">
        <f>H20+J20+L20</f>
        <v>4105.5</v>
      </c>
      <c r="O20" s="224">
        <f>I20+K20+M20</f>
        <v>789</v>
      </c>
      <c r="P20" s="215">
        <f>O20/F20</f>
        <v>43.833333333333336</v>
      </c>
      <c r="Q20" s="238">
        <f>+N20/O20</f>
        <v>5.2034220532319395</v>
      </c>
      <c r="R20" s="194">
        <v>12766.5</v>
      </c>
      <c r="S20" s="180">
        <f>-(R20-N20)/R20</f>
        <v>-0.6784161673128892</v>
      </c>
      <c r="T20" s="210">
        <v>1553521.5</v>
      </c>
      <c r="U20" s="233">
        <v>180515</v>
      </c>
      <c r="V20" s="245">
        <f t="shared" si="1"/>
        <v>8.606052128631969</v>
      </c>
      <c r="W20" s="166"/>
    </row>
    <row r="21" spans="1:23" s="5" customFormat="1" ht="12" customHeight="1">
      <c r="A21" s="68">
        <v>17</v>
      </c>
      <c r="B21" s="181" t="s">
        <v>15</v>
      </c>
      <c r="C21" s="178">
        <v>40445</v>
      </c>
      <c r="D21" s="177" t="s">
        <v>29</v>
      </c>
      <c r="E21" s="179">
        <v>99</v>
      </c>
      <c r="F21" s="179">
        <v>14</v>
      </c>
      <c r="G21" s="179">
        <v>8</v>
      </c>
      <c r="H21" s="194">
        <v>1071</v>
      </c>
      <c r="I21" s="215">
        <v>185</v>
      </c>
      <c r="J21" s="194">
        <v>1655</v>
      </c>
      <c r="K21" s="215">
        <v>267</v>
      </c>
      <c r="L21" s="194">
        <v>1200</v>
      </c>
      <c r="M21" s="215">
        <v>192</v>
      </c>
      <c r="N21" s="203">
        <f>H21+J21+L21</f>
        <v>3926</v>
      </c>
      <c r="O21" s="224">
        <f>I21+K21+M21</f>
        <v>644</v>
      </c>
      <c r="P21" s="215">
        <f>O21/F21</f>
        <v>46</v>
      </c>
      <c r="Q21" s="238">
        <f>+N21/O21</f>
        <v>6.096273291925466</v>
      </c>
      <c r="R21" s="194">
        <v>6550</v>
      </c>
      <c r="S21" s="180">
        <f>-(R21-N21)/R21</f>
        <v>-0.40061068702290076</v>
      </c>
      <c r="T21" s="210">
        <v>1048334</v>
      </c>
      <c r="U21" s="233">
        <v>136078</v>
      </c>
      <c r="V21" s="245">
        <f t="shared" si="1"/>
        <v>7.7039198106968065</v>
      </c>
      <c r="W21" s="166"/>
    </row>
    <row r="22" spans="1:23" s="5" customFormat="1" ht="12" customHeight="1">
      <c r="A22" s="68">
        <v>18</v>
      </c>
      <c r="B22" s="183" t="s">
        <v>19</v>
      </c>
      <c r="C22" s="87">
        <v>40480</v>
      </c>
      <c r="D22" s="99" t="s">
        <v>20</v>
      </c>
      <c r="E22" s="100">
        <v>71</v>
      </c>
      <c r="F22" s="100">
        <v>58</v>
      </c>
      <c r="G22" s="100">
        <v>3</v>
      </c>
      <c r="H22" s="195">
        <v>2368</v>
      </c>
      <c r="I22" s="216">
        <v>422</v>
      </c>
      <c r="J22" s="195">
        <v>755</v>
      </c>
      <c r="K22" s="216">
        <v>107</v>
      </c>
      <c r="L22" s="195">
        <v>549</v>
      </c>
      <c r="M22" s="216">
        <v>71</v>
      </c>
      <c r="N22" s="204">
        <v>3672</v>
      </c>
      <c r="O22" s="225">
        <v>600</v>
      </c>
      <c r="P22" s="101">
        <f>IF(N22&lt;&gt;0,O22/F22,"")</f>
        <v>10.344827586206897</v>
      </c>
      <c r="Q22" s="239">
        <f>IF(N22&lt;&gt;0,N22/O22,"")</f>
        <v>6.12</v>
      </c>
      <c r="R22" s="195">
        <v>8621</v>
      </c>
      <c r="S22" s="141">
        <f>IF(R22&lt;&gt;0,-(R22-N22)/R22,"")</f>
        <v>-0.5740633337199861</v>
      </c>
      <c r="T22" s="211">
        <v>100119.5</v>
      </c>
      <c r="U22" s="234">
        <v>12785</v>
      </c>
      <c r="V22" s="246">
        <f>IF(T22&lt;&gt;0,T22/U22,"")</f>
        <v>7.831012905748924</v>
      </c>
      <c r="W22" s="166"/>
    </row>
    <row r="23" spans="1:23" s="5" customFormat="1" ht="12" customHeight="1">
      <c r="A23" s="68">
        <v>19</v>
      </c>
      <c r="B23" s="181" t="s">
        <v>16</v>
      </c>
      <c r="C23" s="178">
        <v>40473</v>
      </c>
      <c r="D23" s="177" t="s">
        <v>29</v>
      </c>
      <c r="E23" s="179">
        <v>30</v>
      </c>
      <c r="F23" s="179">
        <v>5</v>
      </c>
      <c r="G23" s="179">
        <v>4</v>
      </c>
      <c r="H23" s="194">
        <v>937</v>
      </c>
      <c r="I23" s="215">
        <v>110</v>
      </c>
      <c r="J23" s="194">
        <v>1073</v>
      </c>
      <c r="K23" s="215">
        <v>119</v>
      </c>
      <c r="L23" s="194">
        <v>923</v>
      </c>
      <c r="M23" s="215">
        <v>95</v>
      </c>
      <c r="N23" s="203">
        <f>H23+J23+L23</f>
        <v>2933</v>
      </c>
      <c r="O23" s="224">
        <f>I23+K23+M23</f>
        <v>324</v>
      </c>
      <c r="P23" s="215">
        <f>O23/F23</f>
        <v>64.8</v>
      </c>
      <c r="Q23" s="238">
        <f>+N23/O23</f>
        <v>9.052469135802468</v>
      </c>
      <c r="R23" s="194">
        <v>5165</v>
      </c>
      <c r="S23" s="180">
        <f>-(R23-N23)/R23</f>
        <v>-0.43213939980638916</v>
      </c>
      <c r="T23" s="210">
        <v>258025</v>
      </c>
      <c r="U23" s="233">
        <v>21112</v>
      </c>
      <c r="V23" s="245">
        <f>T23/U23</f>
        <v>12.221722243273968</v>
      </c>
      <c r="W23" s="166"/>
    </row>
    <row r="24" spans="1:23" s="5" customFormat="1" ht="12" customHeight="1">
      <c r="A24" s="68">
        <v>20</v>
      </c>
      <c r="B24" s="181" t="s">
        <v>17</v>
      </c>
      <c r="C24" s="178">
        <v>40473</v>
      </c>
      <c r="D24" s="177" t="s">
        <v>29</v>
      </c>
      <c r="E24" s="179">
        <v>28</v>
      </c>
      <c r="F24" s="179">
        <v>9</v>
      </c>
      <c r="G24" s="179">
        <v>4</v>
      </c>
      <c r="H24" s="194">
        <v>394</v>
      </c>
      <c r="I24" s="215">
        <v>53</v>
      </c>
      <c r="J24" s="194">
        <v>950</v>
      </c>
      <c r="K24" s="215">
        <v>123</v>
      </c>
      <c r="L24" s="194">
        <v>729</v>
      </c>
      <c r="M24" s="215">
        <v>94</v>
      </c>
      <c r="N24" s="203">
        <f>H24+J24+L24</f>
        <v>2073</v>
      </c>
      <c r="O24" s="224">
        <f>I24+K24+M24</f>
        <v>270</v>
      </c>
      <c r="P24" s="215">
        <f>O24/F24</f>
        <v>30</v>
      </c>
      <c r="Q24" s="238">
        <f>+N24/O24</f>
        <v>7.677777777777778</v>
      </c>
      <c r="R24" s="194">
        <v>6564</v>
      </c>
      <c r="S24" s="180">
        <f>-(R24-N24)/R24</f>
        <v>-0.6841864716636198</v>
      </c>
      <c r="T24" s="210">
        <v>287410</v>
      </c>
      <c r="U24" s="233">
        <v>24741</v>
      </c>
      <c r="V24" s="245">
        <f>T24/U24</f>
        <v>11.616749525079827</v>
      </c>
      <c r="W24" s="166"/>
    </row>
    <row r="25" spans="1:23" s="5" customFormat="1" ht="10.5" customHeight="1">
      <c r="A25" s="68">
        <v>21</v>
      </c>
      <c r="B25" s="183" t="s">
        <v>21</v>
      </c>
      <c r="C25" s="87">
        <v>40452</v>
      </c>
      <c r="D25" s="99" t="s">
        <v>20</v>
      </c>
      <c r="E25" s="100">
        <v>148</v>
      </c>
      <c r="F25" s="100">
        <v>6</v>
      </c>
      <c r="G25" s="100">
        <v>7</v>
      </c>
      <c r="H25" s="195">
        <v>594</v>
      </c>
      <c r="I25" s="216">
        <v>158</v>
      </c>
      <c r="J25" s="195">
        <v>592</v>
      </c>
      <c r="K25" s="216">
        <v>136</v>
      </c>
      <c r="L25" s="195">
        <v>581</v>
      </c>
      <c r="M25" s="216">
        <v>126</v>
      </c>
      <c r="N25" s="204">
        <v>1767</v>
      </c>
      <c r="O25" s="225">
        <v>420</v>
      </c>
      <c r="P25" s="101">
        <f>IF(N25&lt;&gt;0,O25/F25,"")</f>
        <v>70</v>
      </c>
      <c r="Q25" s="239">
        <f>IF(N25&lt;&gt;0,N25/O25,"")</f>
        <v>4.207142857142857</v>
      </c>
      <c r="R25" s="195">
        <v>1093</v>
      </c>
      <c r="S25" s="141">
        <f>IF(R25&lt;&gt;0,-(R25-N25)/R25,"")</f>
        <v>0.616651418115279</v>
      </c>
      <c r="T25" s="211">
        <v>873129</v>
      </c>
      <c r="U25" s="234">
        <v>100407</v>
      </c>
      <c r="V25" s="246">
        <f>IF(T25&lt;&gt;0,T25/U25,"")</f>
        <v>8.69589769637575</v>
      </c>
      <c r="W25" s="166"/>
    </row>
    <row r="26" spans="1:23" s="5" customFormat="1" ht="11.25" customHeight="1">
      <c r="A26" s="68">
        <v>22</v>
      </c>
      <c r="B26" s="119" t="s">
        <v>41</v>
      </c>
      <c r="C26" s="94">
        <v>40424</v>
      </c>
      <c r="D26" s="93" t="s">
        <v>46</v>
      </c>
      <c r="E26" s="95">
        <v>107</v>
      </c>
      <c r="F26" s="95">
        <v>6</v>
      </c>
      <c r="G26" s="95">
        <v>11</v>
      </c>
      <c r="H26" s="111">
        <v>193</v>
      </c>
      <c r="I26" s="112">
        <v>19</v>
      </c>
      <c r="J26" s="96">
        <v>591</v>
      </c>
      <c r="K26" s="92">
        <v>78</v>
      </c>
      <c r="L26" s="96">
        <v>735</v>
      </c>
      <c r="M26" s="92">
        <v>90</v>
      </c>
      <c r="N26" s="97">
        <f>+L26+J26+H26</f>
        <v>1519</v>
      </c>
      <c r="O26" s="98">
        <f>+M26+K26+I26</f>
        <v>187</v>
      </c>
      <c r="P26" s="92">
        <f>+O26/F26</f>
        <v>31.166666666666668</v>
      </c>
      <c r="Q26" s="142">
        <f>+N26/O26</f>
        <v>8.122994652406417</v>
      </c>
      <c r="R26" s="96">
        <v>1345</v>
      </c>
      <c r="S26" s="141">
        <f>IF(R26&lt;&gt;0,-(R26-N26)/R26,"")</f>
        <v>0.12936802973977696</v>
      </c>
      <c r="T26" s="96">
        <v>2152342</v>
      </c>
      <c r="U26" s="92">
        <v>192761</v>
      </c>
      <c r="V26" s="152">
        <f>+T26/U26</f>
        <v>11.165858238959126</v>
      </c>
      <c r="W26" s="166"/>
    </row>
    <row r="27" spans="1:23" s="5" customFormat="1" ht="10.5" customHeight="1">
      <c r="A27" s="68">
        <v>23</v>
      </c>
      <c r="B27" s="121" t="s">
        <v>67</v>
      </c>
      <c r="C27" s="87">
        <v>40459</v>
      </c>
      <c r="D27" s="99" t="s">
        <v>42</v>
      </c>
      <c r="E27" s="100">
        <v>135</v>
      </c>
      <c r="F27" s="100">
        <v>9</v>
      </c>
      <c r="G27" s="100">
        <v>5</v>
      </c>
      <c r="H27" s="88">
        <v>310</v>
      </c>
      <c r="I27" s="89">
        <v>49</v>
      </c>
      <c r="J27" s="88">
        <v>510</v>
      </c>
      <c r="K27" s="89">
        <v>74</v>
      </c>
      <c r="L27" s="88">
        <v>447</v>
      </c>
      <c r="M27" s="89">
        <v>64</v>
      </c>
      <c r="N27" s="90">
        <f aca="true" t="shared" si="2" ref="N27:O31">+H27+J27+L27</f>
        <v>1267</v>
      </c>
      <c r="O27" s="91">
        <f t="shared" si="2"/>
        <v>187</v>
      </c>
      <c r="P27" s="101">
        <f>IF(N27&lt;&gt;0,O27/F27,"")</f>
        <v>20.77777777777778</v>
      </c>
      <c r="Q27" s="140">
        <f>IF(N27&lt;&gt;0,N27/O27,"")</f>
        <v>6.775401069518717</v>
      </c>
      <c r="R27" s="88">
        <v>3875</v>
      </c>
      <c r="S27" s="141">
        <f>IF(R27&lt;&gt;0,-(R27-N27)/R27,"")</f>
        <v>-0.6730322580645162</v>
      </c>
      <c r="T27" s="88">
        <v>929440</v>
      </c>
      <c r="U27" s="89">
        <v>101903</v>
      </c>
      <c r="V27" s="153">
        <f>T27/U27</f>
        <v>9.120830593799987</v>
      </c>
      <c r="W27" s="166"/>
    </row>
    <row r="28" spans="1:23" s="5" customFormat="1" ht="10.5" customHeight="1">
      <c r="A28" s="68">
        <v>24</v>
      </c>
      <c r="B28" s="121" t="s">
        <v>58</v>
      </c>
      <c r="C28" s="87">
        <v>40424</v>
      </c>
      <c r="D28" s="99" t="s">
        <v>42</v>
      </c>
      <c r="E28" s="100">
        <v>64</v>
      </c>
      <c r="F28" s="100">
        <v>1</v>
      </c>
      <c r="G28" s="100">
        <v>10</v>
      </c>
      <c r="H28" s="88">
        <v>150</v>
      </c>
      <c r="I28" s="89">
        <v>15</v>
      </c>
      <c r="J28" s="88">
        <v>250</v>
      </c>
      <c r="K28" s="89">
        <v>25</v>
      </c>
      <c r="L28" s="88">
        <v>300</v>
      </c>
      <c r="M28" s="89">
        <v>30</v>
      </c>
      <c r="N28" s="90">
        <f t="shared" si="2"/>
        <v>700</v>
      </c>
      <c r="O28" s="91">
        <f t="shared" si="2"/>
        <v>70</v>
      </c>
      <c r="P28" s="92">
        <f>+O28/F28</f>
        <v>70</v>
      </c>
      <c r="Q28" s="142">
        <f>+N28/O28</f>
        <v>10</v>
      </c>
      <c r="R28" s="88"/>
      <c r="S28" s="141">
        <f>IF(R28&lt;&gt;0,-(R28-N28)/R28,"")</f>
      </c>
      <c r="T28" s="88">
        <v>989383</v>
      </c>
      <c r="U28" s="89">
        <v>102330</v>
      </c>
      <c r="V28" s="153">
        <f>T28/U28</f>
        <v>9.668552721587023</v>
      </c>
      <c r="W28" s="166"/>
    </row>
    <row r="29" spans="1:23" s="5" customFormat="1" ht="10.5" customHeight="1">
      <c r="A29" s="68">
        <v>25</v>
      </c>
      <c r="B29" s="121" t="s">
        <v>59</v>
      </c>
      <c r="C29" s="87">
        <v>40452</v>
      </c>
      <c r="D29" s="99" t="s">
        <v>42</v>
      </c>
      <c r="E29" s="100">
        <v>63</v>
      </c>
      <c r="F29" s="100">
        <v>1</v>
      </c>
      <c r="G29" s="100">
        <v>6</v>
      </c>
      <c r="H29" s="88">
        <v>150</v>
      </c>
      <c r="I29" s="89">
        <v>15</v>
      </c>
      <c r="J29" s="88">
        <v>250</v>
      </c>
      <c r="K29" s="89">
        <v>25</v>
      </c>
      <c r="L29" s="88">
        <v>300</v>
      </c>
      <c r="M29" s="89">
        <v>30</v>
      </c>
      <c r="N29" s="90">
        <f t="shared" si="2"/>
        <v>700</v>
      </c>
      <c r="O29" s="91">
        <f t="shared" si="2"/>
        <v>70</v>
      </c>
      <c r="P29" s="101">
        <f>IF(N29&lt;&gt;0,O29/F29,"")</f>
        <v>70</v>
      </c>
      <c r="Q29" s="140">
        <f>IF(N29&lt;&gt;0,N29/O29,"")</f>
        <v>10</v>
      </c>
      <c r="R29" s="88">
        <v>7957</v>
      </c>
      <c r="S29" s="141">
        <f>IF(R29&lt;&gt;0,-(R29-N29)/R29,"")</f>
        <v>-0.9120271459092623</v>
      </c>
      <c r="T29" s="88">
        <v>371410</v>
      </c>
      <c r="U29" s="89">
        <v>35327</v>
      </c>
      <c r="V29" s="153">
        <f>T29/U29</f>
        <v>10.513488266764798</v>
      </c>
      <c r="W29" s="166"/>
    </row>
    <row r="30" spans="1:23" s="5" customFormat="1" ht="10.5" customHeight="1">
      <c r="A30" s="68">
        <v>26</v>
      </c>
      <c r="B30" s="184" t="s">
        <v>26</v>
      </c>
      <c r="C30" s="87">
        <v>40480</v>
      </c>
      <c r="D30" s="176" t="s">
        <v>25</v>
      </c>
      <c r="E30" s="174">
        <v>21</v>
      </c>
      <c r="F30" s="174">
        <v>2</v>
      </c>
      <c r="G30" s="174">
        <v>3</v>
      </c>
      <c r="H30" s="195">
        <v>186</v>
      </c>
      <c r="I30" s="216">
        <v>22</v>
      </c>
      <c r="J30" s="195">
        <v>166</v>
      </c>
      <c r="K30" s="216">
        <v>20</v>
      </c>
      <c r="L30" s="195">
        <v>270</v>
      </c>
      <c r="M30" s="216">
        <v>32</v>
      </c>
      <c r="N30" s="204">
        <f t="shared" si="2"/>
        <v>622</v>
      </c>
      <c r="O30" s="225">
        <f t="shared" si="2"/>
        <v>74</v>
      </c>
      <c r="P30" s="230">
        <f>+O30/F30</f>
        <v>37</v>
      </c>
      <c r="Q30" s="240">
        <f>+N30/O30</f>
        <v>8.405405405405405</v>
      </c>
      <c r="R30" s="195">
        <v>28683</v>
      </c>
      <c r="S30" s="175">
        <f>(+R30-N30)/R30</f>
        <v>0.9783146811700311</v>
      </c>
      <c r="T30" s="195">
        <v>227152</v>
      </c>
      <c r="U30" s="216">
        <v>17670</v>
      </c>
      <c r="V30" s="246">
        <f>+T30/U30</f>
        <v>12.855234861346915</v>
      </c>
      <c r="W30" s="166">
        <v>1</v>
      </c>
    </row>
    <row r="31" spans="1:23" s="5" customFormat="1" ht="10.5" customHeight="1">
      <c r="A31" s="68">
        <v>27</v>
      </c>
      <c r="B31" s="121" t="s">
        <v>60</v>
      </c>
      <c r="C31" s="87">
        <v>40417</v>
      </c>
      <c r="D31" s="99" t="s">
        <v>42</v>
      </c>
      <c r="E31" s="100">
        <v>119</v>
      </c>
      <c r="F31" s="100">
        <v>1</v>
      </c>
      <c r="G31" s="100">
        <v>11</v>
      </c>
      <c r="H31" s="88">
        <v>164</v>
      </c>
      <c r="I31" s="89">
        <v>41</v>
      </c>
      <c r="J31" s="88">
        <v>216</v>
      </c>
      <c r="K31" s="89">
        <v>54</v>
      </c>
      <c r="L31" s="88">
        <v>188</v>
      </c>
      <c r="M31" s="89">
        <v>47</v>
      </c>
      <c r="N31" s="90">
        <f t="shared" si="2"/>
        <v>568</v>
      </c>
      <c r="O31" s="91">
        <f t="shared" si="2"/>
        <v>142</v>
      </c>
      <c r="P31" s="92">
        <f>+O31/F31</f>
        <v>142</v>
      </c>
      <c r="Q31" s="142">
        <f>+N31/O31</f>
        <v>4</v>
      </c>
      <c r="R31" s="88"/>
      <c r="S31" s="141">
        <f>IF(R31&lt;&gt;0,-(R31-N31)/R31,"")</f>
      </c>
      <c r="T31" s="88">
        <v>854720</v>
      </c>
      <c r="U31" s="89">
        <v>95744</v>
      </c>
      <c r="V31" s="153">
        <f>T31/U31</f>
        <v>8.927139037433156</v>
      </c>
      <c r="W31" s="166">
        <v>1</v>
      </c>
    </row>
    <row r="32" spans="1:23" s="5" customFormat="1" ht="10.5" customHeight="1">
      <c r="A32" s="68">
        <v>28</v>
      </c>
      <c r="B32" s="120" t="s">
        <v>61</v>
      </c>
      <c r="C32" s="94">
        <v>40438</v>
      </c>
      <c r="D32" s="93" t="s">
        <v>46</v>
      </c>
      <c r="E32" s="95">
        <v>9</v>
      </c>
      <c r="F32" s="95">
        <v>2</v>
      </c>
      <c r="G32" s="95">
        <v>9</v>
      </c>
      <c r="H32" s="96">
        <v>60</v>
      </c>
      <c r="I32" s="92">
        <v>8</v>
      </c>
      <c r="J32" s="96">
        <v>130</v>
      </c>
      <c r="K32" s="92">
        <v>16</v>
      </c>
      <c r="L32" s="96">
        <v>284</v>
      </c>
      <c r="M32" s="92">
        <v>36</v>
      </c>
      <c r="N32" s="97">
        <f>+L32+J32+H32</f>
        <v>474</v>
      </c>
      <c r="O32" s="98">
        <f>+M32+K32+I32</f>
        <v>60</v>
      </c>
      <c r="P32" s="101">
        <f>IF(N32&lt;&gt;0,O32/F32,"")</f>
        <v>30</v>
      </c>
      <c r="Q32" s="140">
        <f>IF(N32&lt;&gt;0,N32/O32,"")</f>
        <v>7.9</v>
      </c>
      <c r="R32" s="96">
        <v>918</v>
      </c>
      <c r="S32" s="141">
        <f>IF(R32&lt;&gt;0,-(R32-N32)/R32,"")</f>
        <v>-0.48366013071895425</v>
      </c>
      <c r="T32" s="96">
        <v>83936</v>
      </c>
      <c r="U32" s="92">
        <v>9319</v>
      </c>
      <c r="V32" s="152">
        <f>+T32/U32</f>
        <v>9.00697499731731</v>
      </c>
      <c r="W32" s="166"/>
    </row>
    <row r="33" spans="1:23" s="5" customFormat="1" ht="10.5" customHeight="1">
      <c r="A33" s="68">
        <v>29</v>
      </c>
      <c r="B33" s="184" t="s">
        <v>27</v>
      </c>
      <c r="C33" s="87">
        <v>40480</v>
      </c>
      <c r="D33" s="176" t="s">
        <v>25</v>
      </c>
      <c r="E33" s="174">
        <v>1</v>
      </c>
      <c r="F33" s="174">
        <v>1</v>
      </c>
      <c r="G33" s="174">
        <v>3</v>
      </c>
      <c r="H33" s="195">
        <v>48</v>
      </c>
      <c r="I33" s="216">
        <v>4</v>
      </c>
      <c r="J33" s="195">
        <v>144</v>
      </c>
      <c r="K33" s="216">
        <v>10</v>
      </c>
      <c r="L33" s="195">
        <v>261</v>
      </c>
      <c r="M33" s="216">
        <v>19</v>
      </c>
      <c r="N33" s="204">
        <f>+H33+J33+L33</f>
        <v>453</v>
      </c>
      <c r="O33" s="225">
        <f>+I33+K33+M33</f>
        <v>33</v>
      </c>
      <c r="P33" s="230">
        <f>+O33/F33</f>
        <v>33</v>
      </c>
      <c r="Q33" s="240">
        <f>+N33/O33</f>
        <v>13.727272727272727</v>
      </c>
      <c r="R33" s="195">
        <v>1437</v>
      </c>
      <c r="S33" s="175">
        <f>(+R33-N33)/R33</f>
        <v>0.6847599164926931</v>
      </c>
      <c r="T33" s="195">
        <v>10351</v>
      </c>
      <c r="U33" s="216">
        <v>651</v>
      </c>
      <c r="V33" s="246">
        <f>+T33/U33</f>
        <v>15.90015360983103</v>
      </c>
      <c r="W33" s="166">
        <v>1</v>
      </c>
    </row>
    <row r="34" spans="1:23" s="5" customFormat="1" ht="10.5" customHeight="1">
      <c r="A34" s="68">
        <v>30</v>
      </c>
      <c r="B34" s="120" t="s">
        <v>44</v>
      </c>
      <c r="C34" s="94">
        <v>40459</v>
      </c>
      <c r="D34" s="93" t="s">
        <v>46</v>
      </c>
      <c r="E34" s="95">
        <v>93</v>
      </c>
      <c r="F34" s="95">
        <v>2</v>
      </c>
      <c r="G34" s="95">
        <v>5</v>
      </c>
      <c r="H34" s="96">
        <v>156</v>
      </c>
      <c r="I34" s="92">
        <v>21</v>
      </c>
      <c r="J34" s="96">
        <v>92</v>
      </c>
      <c r="K34" s="92">
        <v>7</v>
      </c>
      <c r="L34" s="96">
        <v>199</v>
      </c>
      <c r="M34" s="92">
        <v>20</v>
      </c>
      <c r="N34" s="97">
        <f>+L34+J34+H34</f>
        <v>447</v>
      </c>
      <c r="O34" s="98">
        <f>+M34+K34+I34</f>
        <v>48</v>
      </c>
      <c r="P34" s="92">
        <f>+O34/F34</f>
        <v>24</v>
      </c>
      <c r="Q34" s="142">
        <f>+N34/O34</f>
        <v>9.3125</v>
      </c>
      <c r="R34" s="96">
        <v>1283</v>
      </c>
      <c r="S34" s="141">
        <f>IF(R34&lt;&gt;0,-(R34-N34)/R34,"")</f>
        <v>-0.6515978176149649</v>
      </c>
      <c r="T34" s="96">
        <v>1067854</v>
      </c>
      <c r="U34" s="92">
        <v>97955</v>
      </c>
      <c r="V34" s="152">
        <f>+T34/U34</f>
        <v>10.901475167168599</v>
      </c>
      <c r="W34" s="166"/>
    </row>
    <row r="35" spans="1:23" s="5" customFormat="1" ht="10.5" customHeight="1">
      <c r="A35" s="68">
        <v>31</v>
      </c>
      <c r="B35" s="121" t="s">
        <v>39</v>
      </c>
      <c r="C35" s="87">
        <v>40389</v>
      </c>
      <c r="D35" s="99" t="s">
        <v>42</v>
      </c>
      <c r="E35" s="100">
        <v>139</v>
      </c>
      <c r="F35" s="100">
        <v>3</v>
      </c>
      <c r="G35" s="100">
        <v>16</v>
      </c>
      <c r="H35" s="88">
        <v>101</v>
      </c>
      <c r="I35" s="89">
        <v>15</v>
      </c>
      <c r="J35" s="88">
        <v>196</v>
      </c>
      <c r="K35" s="89">
        <v>26</v>
      </c>
      <c r="L35" s="88">
        <v>112</v>
      </c>
      <c r="M35" s="89">
        <v>17</v>
      </c>
      <c r="N35" s="90">
        <f>+H35+J35+L35</f>
        <v>409</v>
      </c>
      <c r="O35" s="91">
        <f>+I35+K35+M35</f>
        <v>58</v>
      </c>
      <c r="P35" s="101">
        <f>IF(N35&lt;&gt;0,O35/F35,"")</f>
        <v>19.333333333333332</v>
      </c>
      <c r="Q35" s="140">
        <f>IF(N35&lt;&gt;0,N35/O35,"")</f>
        <v>7.051724137931035</v>
      </c>
      <c r="R35" s="88">
        <v>4685</v>
      </c>
      <c r="S35" s="141">
        <f>IF(R35&lt;&gt;0,-(R35-N35)/R35,"")</f>
        <v>-0.9127001067235859</v>
      </c>
      <c r="T35" s="88">
        <v>11021964</v>
      </c>
      <c r="U35" s="89">
        <v>1098812</v>
      </c>
      <c r="V35" s="153">
        <f>T35/U35</f>
        <v>10.030800537307565</v>
      </c>
      <c r="W35" s="166"/>
    </row>
    <row r="36" spans="1:23" s="5" customFormat="1" ht="10.5" customHeight="1">
      <c r="A36" s="68">
        <v>32</v>
      </c>
      <c r="B36" s="118" t="s">
        <v>68</v>
      </c>
      <c r="C36" s="94">
        <v>40473</v>
      </c>
      <c r="D36" s="93" t="s">
        <v>40</v>
      </c>
      <c r="E36" s="95">
        <v>36</v>
      </c>
      <c r="F36" s="95">
        <v>3</v>
      </c>
      <c r="G36" s="95">
        <v>4</v>
      </c>
      <c r="H36" s="96">
        <v>111</v>
      </c>
      <c r="I36" s="92">
        <v>17</v>
      </c>
      <c r="J36" s="96">
        <v>83</v>
      </c>
      <c r="K36" s="92">
        <v>12</v>
      </c>
      <c r="L36" s="96">
        <v>96</v>
      </c>
      <c r="M36" s="92">
        <v>14</v>
      </c>
      <c r="N36" s="97">
        <f>SUM(H36+J36+L36)</f>
        <v>290</v>
      </c>
      <c r="O36" s="98">
        <f>SUM(I36+K36+M36)</f>
        <v>43</v>
      </c>
      <c r="P36" s="92">
        <f>+O36/F36</f>
        <v>14.333333333333334</v>
      </c>
      <c r="Q36" s="142">
        <f>+N36/O36</f>
        <v>6.744186046511628</v>
      </c>
      <c r="R36" s="96">
        <v>799</v>
      </c>
      <c r="S36" s="141">
        <f>IF(R36&lt;&gt;0,-(R36-N36)/R36,"")</f>
        <v>-0.6370463078848561</v>
      </c>
      <c r="T36" s="96">
        <v>59612</v>
      </c>
      <c r="U36" s="92">
        <v>7797</v>
      </c>
      <c r="V36" s="151">
        <f>T36/U36</f>
        <v>7.645504681287675</v>
      </c>
      <c r="W36" s="166"/>
    </row>
    <row r="37" spans="1:23" s="5" customFormat="1" ht="10.5" customHeight="1">
      <c r="A37" s="68">
        <v>33</v>
      </c>
      <c r="B37" s="181" t="s">
        <v>18</v>
      </c>
      <c r="C37" s="178">
        <v>40430</v>
      </c>
      <c r="D37" s="177" t="s">
        <v>29</v>
      </c>
      <c r="E37" s="179">
        <v>57</v>
      </c>
      <c r="F37" s="179">
        <v>5</v>
      </c>
      <c r="G37" s="179">
        <v>10</v>
      </c>
      <c r="H37" s="194">
        <v>45</v>
      </c>
      <c r="I37" s="215">
        <v>6</v>
      </c>
      <c r="J37" s="194">
        <v>65</v>
      </c>
      <c r="K37" s="215">
        <v>9</v>
      </c>
      <c r="L37" s="194">
        <v>131</v>
      </c>
      <c r="M37" s="215">
        <v>19</v>
      </c>
      <c r="N37" s="203">
        <f>H37+J37+L37</f>
        <v>241</v>
      </c>
      <c r="O37" s="224">
        <f>I37+K37+M37</f>
        <v>34</v>
      </c>
      <c r="P37" s="215">
        <f>O37/F37</f>
        <v>6.8</v>
      </c>
      <c r="Q37" s="238">
        <f>+N37/O37</f>
        <v>7.088235294117647</v>
      </c>
      <c r="R37" s="194">
        <v>2174</v>
      </c>
      <c r="S37" s="180">
        <f>-(R37-N37)/R37</f>
        <v>-0.8891444342226311</v>
      </c>
      <c r="T37" s="210">
        <v>354164</v>
      </c>
      <c r="U37" s="233">
        <v>41642</v>
      </c>
      <c r="V37" s="245">
        <f>T37/U37</f>
        <v>8.504970942798137</v>
      </c>
      <c r="W37" s="166"/>
    </row>
    <row r="38" spans="1:23" s="5" customFormat="1" ht="10.5" customHeight="1">
      <c r="A38" s="68">
        <v>34</v>
      </c>
      <c r="B38" s="183" t="s">
        <v>22</v>
      </c>
      <c r="C38" s="87">
        <v>40207</v>
      </c>
      <c r="D38" s="99" t="s">
        <v>20</v>
      </c>
      <c r="E38" s="100">
        <v>47</v>
      </c>
      <c r="F38" s="100">
        <v>1</v>
      </c>
      <c r="G38" s="100">
        <v>35</v>
      </c>
      <c r="H38" s="195">
        <v>0</v>
      </c>
      <c r="I38" s="216">
        <v>0</v>
      </c>
      <c r="J38" s="195">
        <v>82</v>
      </c>
      <c r="K38" s="216">
        <v>12</v>
      </c>
      <c r="L38" s="195">
        <v>77</v>
      </c>
      <c r="M38" s="216">
        <v>11</v>
      </c>
      <c r="N38" s="204">
        <v>159</v>
      </c>
      <c r="O38" s="225">
        <v>23</v>
      </c>
      <c r="P38" s="101">
        <f>IF(N38&lt;&gt;0,O38/F38,"")</f>
        <v>23</v>
      </c>
      <c r="Q38" s="239">
        <f>IF(N38&lt;&gt;0,N38/O38,"")</f>
        <v>6.913043478260869</v>
      </c>
      <c r="R38" s="195">
        <v>70</v>
      </c>
      <c r="S38" s="141">
        <f>IF(R38&lt;&gt;0,-(R38-N38)/R38,"")</f>
        <v>1.2714285714285714</v>
      </c>
      <c r="T38" s="211">
        <v>1880225.5</v>
      </c>
      <c r="U38" s="234">
        <v>162177</v>
      </c>
      <c r="V38" s="246">
        <f>IF(T38&lt;&gt;0,T38/U38,"")</f>
        <v>11.593663096493337</v>
      </c>
      <c r="W38" s="166"/>
    </row>
    <row r="39" spans="1:23" s="5" customFormat="1" ht="10.5" customHeight="1">
      <c r="A39" s="68">
        <v>35</v>
      </c>
      <c r="B39" s="184" t="s">
        <v>28</v>
      </c>
      <c r="C39" s="87">
        <v>40459</v>
      </c>
      <c r="D39" s="176" t="s">
        <v>25</v>
      </c>
      <c r="E39" s="174">
        <v>50</v>
      </c>
      <c r="F39" s="174">
        <v>1</v>
      </c>
      <c r="G39" s="174">
        <v>6</v>
      </c>
      <c r="H39" s="195">
        <v>21</v>
      </c>
      <c r="I39" s="216">
        <v>3</v>
      </c>
      <c r="J39" s="195">
        <v>42</v>
      </c>
      <c r="K39" s="216">
        <v>6</v>
      </c>
      <c r="L39" s="195">
        <v>77</v>
      </c>
      <c r="M39" s="216">
        <v>11</v>
      </c>
      <c r="N39" s="204">
        <f>+H39+J39+L39</f>
        <v>140</v>
      </c>
      <c r="O39" s="225">
        <f>+I39+K39+M39</f>
        <v>20</v>
      </c>
      <c r="P39" s="230">
        <f>+O39/F39</f>
        <v>20</v>
      </c>
      <c r="Q39" s="240">
        <f>+N39/O39</f>
        <v>7</v>
      </c>
      <c r="R39" s="195">
        <v>280</v>
      </c>
      <c r="S39" s="175">
        <f>(+R39-N39)/R39</f>
        <v>0.5</v>
      </c>
      <c r="T39" s="195">
        <v>363725</v>
      </c>
      <c r="U39" s="216">
        <v>32316</v>
      </c>
      <c r="V39" s="246">
        <f>+T39/U39</f>
        <v>11.25526055204852</v>
      </c>
      <c r="W39" s="166"/>
    </row>
    <row r="40" spans="1:23" s="5" customFormat="1" ht="10.5" customHeight="1">
      <c r="A40" s="68">
        <v>36</v>
      </c>
      <c r="B40" s="119" t="s">
        <v>10</v>
      </c>
      <c r="C40" s="94">
        <v>40361</v>
      </c>
      <c r="D40" s="93" t="s">
        <v>46</v>
      </c>
      <c r="E40" s="95">
        <v>161</v>
      </c>
      <c r="F40" s="95">
        <v>1</v>
      </c>
      <c r="G40" s="95">
        <v>20</v>
      </c>
      <c r="H40" s="96">
        <v>20</v>
      </c>
      <c r="I40" s="92">
        <v>2</v>
      </c>
      <c r="J40" s="96">
        <v>34</v>
      </c>
      <c r="K40" s="92">
        <v>4</v>
      </c>
      <c r="L40" s="96">
        <v>38</v>
      </c>
      <c r="M40" s="92">
        <v>5</v>
      </c>
      <c r="N40" s="97">
        <f>+L40+J40+H40</f>
        <v>92</v>
      </c>
      <c r="O40" s="98">
        <f>+M40+K40+I40</f>
        <v>11</v>
      </c>
      <c r="P40" s="92">
        <f>+O40/F40</f>
        <v>11</v>
      </c>
      <c r="Q40" s="142">
        <f>+N40/O40</f>
        <v>8.363636363636363</v>
      </c>
      <c r="R40" s="96">
        <v>1242</v>
      </c>
      <c r="S40" s="141">
        <f>IF(R40&lt;&gt;0,-(R40-N40)/R40,"")</f>
        <v>-0.9259259259259259</v>
      </c>
      <c r="T40" s="96">
        <v>3660647</v>
      </c>
      <c r="U40" s="92">
        <v>334317</v>
      </c>
      <c r="V40" s="152">
        <f>+T40/U40</f>
        <v>10.94962864586605</v>
      </c>
      <c r="W40" s="166">
        <v>1</v>
      </c>
    </row>
    <row r="41" spans="1:23" s="5" customFormat="1" ht="10.5" customHeight="1">
      <c r="A41" s="68">
        <v>37</v>
      </c>
      <c r="B41" s="119" t="s">
        <v>62</v>
      </c>
      <c r="C41" s="94">
        <v>40235</v>
      </c>
      <c r="D41" s="93" t="s">
        <v>46</v>
      </c>
      <c r="E41" s="95">
        <v>256</v>
      </c>
      <c r="F41" s="95">
        <v>1</v>
      </c>
      <c r="G41" s="95">
        <v>38</v>
      </c>
      <c r="H41" s="96">
        <v>49</v>
      </c>
      <c r="I41" s="92">
        <v>7</v>
      </c>
      <c r="J41" s="96">
        <v>14</v>
      </c>
      <c r="K41" s="92">
        <v>2</v>
      </c>
      <c r="L41" s="96">
        <v>16</v>
      </c>
      <c r="M41" s="92">
        <v>2</v>
      </c>
      <c r="N41" s="97">
        <f>+L41+J41+H41</f>
        <v>79</v>
      </c>
      <c r="O41" s="98">
        <f>+M41+K41+I41</f>
        <v>11</v>
      </c>
      <c r="P41" s="92">
        <f>+O41/F41</f>
        <v>11</v>
      </c>
      <c r="Q41" s="142">
        <f>+N41/O41</f>
        <v>7.181818181818182</v>
      </c>
      <c r="R41" s="96"/>
      <c r="S41" s="141">
        <f>IF(R41&lt;&gt;0,-(R41-N41)/R41,"")</f>
      </c>
      <c r="T41" s="96">
        <v>21723049</v>
      </c>
      <c r="U41" s="92">
        <v>2459766</v>
      </c>
      <c r="V41" s="152">
        <f>+T41/U41</f>
        <v>8.831347778609835</v>
      </c>
      <c r="W41" s="166"/>
    </row>
    <row r="42" spans="1:23" s="5" customFormat="1" ht="10.5" customHeight="1">
      <c r="A42" s="68">
        <v>38</v>
      </c>
      <c r="B42" s="183" t="s">
        <v>23</v>
      </c>
      <c r="C42" s="87">
        <v>40312</v>
      </c>
      <c r="D42" s="99" t="s">
        <v>20</v>
      </c>
      <c r="E42" s="100">
        <v>76</v>
      </c>
      <c r="F42" s="100">
        <v>1</v>
      </c>
      <c r="G42" s="100">
        <v>24</v>
      </c>
      <c r="H42" s="195">
        <v>0</v>
      </c>
      <c r="I42" s="216">
        <v>0</v>
      </c>
      <c r="J42" s="195">
        <v>32</v>
      </c>
      <c r="K42" s="216">
        <v>4</v>
      </c>
      <c r="L42" s="195">
        <v>16</v>
      </c>
      <c r="M42" s="216">
        <v>2</v>
      </c>
      <c r="N42" s="204">
        <v>48</v>
      </c>
      <c r="O42" s="225">
        <v>6</v>
      </c>
      <c r="P42" s="101">
        <f>IF(N42&lt;&gt;0,O42/F42,"")</f>
        <v>6</v>
      </c>
      <c r="Q42" s="239">
        <f>IF(N42&lt;&gt;0,N42/O42,"")</f>
        <v>8</v>
      </c>
      <c r="R42" s="195">
        <v>79</v>
      </c>
      <c r="S42" s="141">
        <f>IF(R42&lt;&gt;0,-(R42-N42)/R42,"")</f>
        <v>-0.3924050632911392</v>
      </c>
      <c r="T42" s="211">
        <v>369027</v>
      </c>
      <c r="U42" s="234">
        <v>33116</v>
      </c>
      <c r="V42" s="246">
        <f>IF(T42&lt;&gt;0,T42/U42,"")</f>
        <v>11.143465394371301</v>
      </c>
      <c r="W42" s="166">
        <v>1</v>
      </c>
    </row>
    <row r="43" spans="1:23" s="5" customFormat="1" ht="10.5" customHeight="1">
      <c r="A43" s="68">
        <v>39</v>
      </c>
      <c r="B43" s="122" t="s">
        <v>65</v>
      </c>
      <c r="C43" s="103">
        <v>40480</v>
      </c>
      <c r="D43" s="102" t="s">
        <v>66</v>
      </c>
      <c r="E43" s="104">
        <v>15</v>
      </c>
      <c r="F43" s="104">
        <v>1</v>
      </c>
      <c r="G43" s="104">
        <v>3</v>
      </c>
      <c r="H43" s="105">
        <v>33</v>
      </c>
      <c r="I43" s="106">
        <v>4</v>
      </c>
      <c r="J43" s="105">
        <v>0</v>
      </c>
      <c r="K43" s="106">
        <v>0</v>
      </c>
      <c r="L43" s="105">
        <v>0</v>
      </c>
      <c r="M43" s="106">
        <v>0</v>
      </c>
      <c r="N43" s="107">
        <v>33</v>
      </c>
      <c r="O43" s="108">
        <v>4</v>
      </c>
      <c r="P43" s="106">
        <v>4</v>
      </c>
      <c r="Q43" s="143">
        <v>8.25</v>
      </c>
      <c r="R43" s="109">
        <v>4565</v>
      </c>
      <c r="S43" s="141">
        <f>IF(R43&lt;&gt;0,-(R43-N43)/R43,"")</f>
        <v>-0.9927710843373494</v>
      </c>
      <c r="T43" s="109">
        <v>49699</v>
      </c>
      <c r="U43" s="110">
        <v>4669</v>
      </c>
      <c r="V43" s="154">
        <v>10.644463482544442</v>
      </c>
      <c r="W43" s="166"/>
    </row>
    <row r="44" spans="1:23" s="5" customFormat="1" ht="10.5" customHeight="1" thickBot="1">
      <c r="A44" s="68">
        <v>40</v>
      </c>
      <c r="B44" s="155" t="s">
        <v>38</v>
      </c>
      <c r="C44" s="156">
        <v>40375</v>
      </c>
      <c r="D44" s="157" t="s">
        <v>46</v>
      </c>
      <c r="E44" s="158">
        <v>130</v>
      </c>
      <c r="F44" s="158">
        <v>1</v>
      </c>
      <c r="G44" s="158">
        <v>18</v>
      </c>
      <c r="H44" s="159">
        <v>0</v>
      </c>
      <c r="I44" s="160">
        <v>0</v>
      </c>
      <c r="J44" s="159">
        <v>12</v>
      </c>
      <c r="K44" s="160">
        <v>2</v>
      </c>
      <c r="L44" s="159">
        <v>12</v>
      </c>
      <c r="M44" s="160">
        <v>2</v>
      </c>
      <c r="N44" s="161">
        <f>+L44+J44+H44</f>
        <v>24</v>
      </c>
      <c r="O44" s="162">
        <f>+M44+K44+I44</f>
        <v>4</v>
      </c>
      <c r="P44" s="160">
        <f>+O44/F44</f>
        <v>4</v>
      </c>
      <c r="Q44" s="163">
        <f>+N44/O44</f>
        <v>6</v>
      </c>
      <c r="R44" s="159">
        <v>555</v>
      </c>
      <c r="S44" s="164">
        <f>IF(R44&lt;&gt;0,-(R44-N44)/R44,"")</f>
        <v>-0.9567567567567568</v>
      </c>
      <c r="T44" s="159">
        <v>2774990</v>
      </c>
      <c r="U44" s="160">
        <v>312696</v>
      </c>
      <c r="V44" s="165">
        <f>+T44/U44</f>
        <v>8.874401975081229</v>
      </c>
      <c r="W44" s="166"/>
    </row>
    <row r="45" spans="1:26" s="7" customFormat="1" ht="15">
      <c r="A45" s="69"/>
      <c r="B45" s="267"/>
      <c r="C45" s="268"/>
      <c r="D45" s="269"/>
      <c r="E45" s="1"/>
      <c r="F45" s="1"/>
      <c r="G45" s="2"/>
      <c r="H45" s="196"/>
      <c r="I45" s="217"/>
      <c r="J45" s="196"/>
      <c r="K45" s="217"/>
      <c r="L45" s="196"/>
      <c r="M45" s="217"/>
      <c r="N45" s="205"/>
      <c r="O45" s="226"/>
      <c r="P45" s="231"/>
      <c r="Q45" s="241"/>
      <c r="R45" s="208"/>
      <c r="S45" s="49"/>
      <c r="T45" s="208"/>
      <c r="U45" s="231"/>
      <c r="V45" s="241"/>
      <c r="W45" s="73"/>
      <c r="Z45" s="7" t="s">
        <v>36</v>
      </c>
    </row>
    <row r="46" spans="1:23" s="10" customFormat="1" ht="18">
      <c r="A46" s="70"/>
      <c r="B46" s="8"/>
      <c r="C46" s="9"/>
      <c r="E46" s="11"/>
      <c r="F46" s="86"/>
      <c r="G46" s="13"/>
      <c r="H46" s="197"/>
      <c r="I46" s="218"/>
      <c r="J46" s="197"/>
      <c r="K46" s="218"/>
      <c r="L46" s="197"/>
      <c r="M46" s="218"/>
      <c r="N46" s="197"/>
      <c r="O46" s="218"/>
      <c r="P46" s="232"/>
      <c r="Q46" s="242"/>
      <c r="R46" s="209"/>
      <c r="S46" s="54"/>
      <c r="T46" s="209"/>
      <c r="U46" s="232"/>
      <c r="V46" s="242"/>
      <c r="W46" s="74"/>
    </row>
    <row r="47" spans="4:22" ht="18" customHeight="1">
      <c r="D47" s="264"/>
      <c r="E47" s="265"/>
      <c r="F47" s="266"/>
      <c r="R47" s="250" t="s">
        <v>1</v>
      </c>
      <c r="S47" s="251"/>
      <c r="T47" s="251"/>
      <c r="U47" s="251"/>
      <c r="V47" s="252"/>
    </row>
    <row r="48" spans="4:22" ht="18">
      <c r="D48" s="18"/>
      <c r="E48" s="19"/>
      <c r="F48" s="19"/>
      <c r="R48" s="253"/>
      <c r="S48" s="254"/>
      <c r="T48" s="254"/>
      <c r="U48" s="254"/>
      <c r="V48" s="255"/>
    </row>
    <row r="49" spans="18:22" ht="18">
      <c r="R49" s="256"/>
      <c r="S49" s="257"/>
      <c r="T49" s="257"/>
      <c r="U49" s="257"/>
      <c r="V49" s="258"/>
    </row>
    <row r="50" spans="15:22" ht="18">
      <c r="O50" s="247" t="s">
        <v>0</v>
      </c>
      <c r="P50" s="248"/>
      <c r="Q50" s="248"/>
      <c r="R50" s="248"/>
      <c r="S50" s="248"/>
      <c r="T50" s="248"/>
      <c r="U50" s="248"/>
      <c r="V50" s="248"/>
    </row>
    <row r="51" spans="15:22" ht="18">
      <c r="O51" s="248"/>
      <c r="P51" s="248"/>
      <c r="Q51" s="248"/>
      <c r="R51" s="248"/>
      <c r="S51" s="248"/>
      <c r="T51" s="248"/>
      <c r="U51" s="248"/>
      <c r="V51" s="248"/>
    </row>
    <row r="52" spans="15:22" ht="18">
      <c r="O52" s="248"/>
      <c r="P52" s="248"/>
      <c r="Q52" s="248"/>
      <c r="R52" s="248"/>
      <c r="S52" s="248"/>
      <c r="T52" s="248"/>
      <c r="U52" s="248"/>
      <c r="V52" s="248"/>
    </row>
    <row r="53" spans="15:22" ht="18">
      <c r="O53" s="248"/>
      <c r="P53" s="248"/>
      <c r="Q53" s="248"/>
      <c r="R53" s="248"/>
      <c r="S53" s="248"/>
      <c r="T53" s="248"/>
      <c r="U53" s="248"/>
      <c r="V53" s="248"/>
    </row>
    <row r="54" spans="15:22" ht="18">
      <c r="O54" s="248"/>
      <c r="P54" s="248"/>
      <c r="Q54" s="248"/>
      <c r="R54" s="248"/>
      <c r="S54" s="248"/>
      <c r="T54" s="248"/>
      <c r="U54" s="248"/>
      <c r="V54" s="248"/>
    </row>
    <row r="55" spans="15:22" ht="18">
      <c r="O55" s="248"/>
      <c r="P55" s="248"/>
      <c r="Q55" s="248"/>
      <c r="R55" s="248"/>
      <c r="S55" s="248"/>
      <c r="T55" s="248"/>
      <c r="U55" s="248"/>
      <c r="V55" s="248"/>
    </row>
    <row r="56" spans="15:22" ht="18">
      <c r="O56" s="249" t="s">
        <v>30</v>
      </c>
      <c r="P56" s="248"/>
      <c r="Q56" s="248"/>
      <c r="R56" s="248"/>
      <c r="S56" s="248"/>
      <c r="T56" s="248"/>
      <c r="U56" s="248"/>
      <c r="V56" s="248"/>
    </row>
    <row r="57" spans="15:22" ht="18">
      <c r="O57" s="248"/>
      <c r="P57" s="248"/>
      <c r="Q57" s="248"/>
      <c r="R57" s="248"/>
      <c r="S57" s="248"/>
      <c r="T57" s="248"/>
      <c r="U57" s="248"/>
      <c r="V57" s="248"/>
    </row>
    <row r="58" spans="15:22" ht="18">
      <c r="O58" s="248"/>
      <c r="P58" s="248"/>
      <c r="Q58" s="248"/>
      <c r="R58" s="248"/>
      <c r="S58" s="248"/>
      <c r="T58" s="248"/>
      <c r="U58" s="248"/>
      <c r="V58" s="248"/>
    </row>
    <row r="59" spans="15:22" ht="18">
      <c r="O59" s="248"/>
      <c r="P59" s="248"/>
      <c r="Q59" s="248"/>
      <c r="R59" s="248"/>
      <c r="S59" s="248"/>
      <c r="T59" s="248"/>
      <c r="U59" s="248"/>
      <c r="V59" s="248"/>
    </row>
    <row r="60" spans="15:22" ht="18">
      <c r="O60" s="248"/>
      <c r="P60" s="248"/>
      <c r="Q60" s="248"/>
      <c r="R60" s="248"/>
      <c r="S60" s="248"/>
      <c r="T60" s="248"/>
      <c r="U60" s="248"/>
      <c r="V60" s="248"/>
    </row>
    <row r="61" spans="15:22" ht="18">
      <c r="O61" s="248"/>
      <c r="P61" s="248"/>
      <c r="Q61" s="248"/>
      <c r="R61" s="248"/>
      <c r="S61" s="248"/>
      <c r="T61" s="248"/>
      <c r="U61" s="248"/>
      <c r="V61" s="248"/>
    </row>
    <row r="62" spans="15:22" ht="18">
      <c r="O62" s="248"/>
      <c r="P62" s="248"/>
      <c r="Q62" s="248"/>
      <c r="R62" s="248"/>
      <c r="S62" s="248"/>
      <c r="T62" s="248"/>
      <c r="U62" s="248"/>
      <c r="V62" s="248"/>
    </row>
  </sheetData>
  <sheetProtection/>
  <mergeCells count="18">
    <mergeCell ref="N3:Q3"/>
    <mergeCell ref="A2:V2"/>
    <mergeCell ref="R3:S3"/>
    <mergeCell ref="E3:E4"/>
    <mergeCell ref="H3:I3"/>
    <mergeCell ref="F3:F4"/>
    <mergeCell ref="T3:V3"/>
    <mergeCell ref="B3:B4"/>
    <mergeCell ref="O50:V55"/>
    <mergeCell ref="O56:V62"/>
    <mergeCell ref="R47:V49"/>
    <mergeCell ref="C3:C4"/>
    <mergeCell ref="G3:G4"/>
    <mergeCell ref="D3:D4"/>
    <mergeCell ref="D47:F47"/>
    <mergeCell ref="B45:D45"/>
    <mergeCell ref="L3:M3"/>
    <mergeCell ref="J3:K3"/>
  </mergeCells>
  <printOptions/>
  <pageMargins left="0.3" right="0.13" top="1" bottom="1" header="0.5" footer="0.5"/>
  <pageSetup orientation="portrait" paperSize="9" scale="35"/>
  <ignoredErrors>
    <ignoredError sqref="V36:V41 T6:U41 S6:S10 S40:S41" emptyCellReference="1"/>
    <ignoredError sqref="V6:V7 V34:V35 V8:V33 S11:S39" emptyCellReference="1" unlockedFormula="1"/>
    <ignoredError sqref="V8:V33" emptyCellReference="1" formula="1" unlockedFormula="1"/>
    <ignoredError sqref="S11:S39" emptyCellReference="1" formula="1"/>
    <ignoredError sqref="N9:R39" formula="1"/>
  </ignoredErrors>
  <drawing r:id="rId1"/>
</worksheet>
</file>

<file path=xl/worksheets/sheet2.xml><?xml version="1.0" encoding="utf-8"?>
<worksheet xmlns="http://schemas.openxmlformats.org/spreadsheetml/2006/main" xmlns:r="http://schemas.openxmlformats.org/officeDocument/2006/relationships">
  <dimension ref="A1:AA42"/>
  <sheetViews>
    <sheetView zoomScale="120" zoomScaleNormal="120" zoomScalePageLayoutView="0" workbookViewId="0" topLeftCell="A1">
      <selection activeCell="X3" sqref="X3"/>
    </sheetView>
  </sheetViews>
  <sheetFormatPr defaultColWidth="4.421875" defaultRowHeight="12.75"/>
  <cols>
    <col min="1" max="1" width="4.140625" style="84" bestFit="1" customWidth="1"/>
    <col min="2" max="2" width="48.421875" style="15" customWidth="1"/>
    <col min="3" max="3" width="8.140625" style="16" bestFit="1" customWidth="1"/>
    <col min="4" max="4" width="24.421875" style="6" bestFit="1" customWidth="1"/>
    <col min="5" max="5" width="6.140625" style="17" hidden="1" customWidth="1"/>
    <col min="6" max="6" width="6.140625" style="17" bestFit="1" customWidth="1"/>
    <col min="7" max="7" width="8.00390625" style="17" hidden="1" customWidth="1"/>
    <col min="8" max="8" width="11.421875" style="20" hidden="1" customWidth="1"/>
    <col min="9" max="9" width="7.421875" style="26" hidden="1" customWidth="1"/>
    <col min="10" max="10" width="11.421875" style="20" hidden="1" customWidth="1"/>
    <col min="11" max="11" width="7.421875" style="26" hidden="1" customWidth="1"/>
    <col min="12" max="12" width="11.421875" style="20" hidden="1" customWidth="1"/>
    <col min="13" max="13" width="7.421875" style="26" hidden="1" customWidth="1"/>
    <col min="14" max="14" width="13.421875" style="23" bestFit="1" customWidth="1"/>
    <col min="15" max="15" width="7.7109375" style="27" bestFit="1" customWidth="1"/>
    <col min="16" max="16" width="7.28125" style="41" bestFit="1" customWidth="1"/>
    <col min="17" max="17" width="5.8515625" style="42" bestFit="1" customWidth="1"/>
    <col min="18" max="18" width="13.28125" style="43" hidden="1" customWidth="1"/>
    <col min="19" max="19" width="9.8515625" style="44" hidden="1" customWidth="1"/>
    <col min="20" max="20" width="12.7109375" style="43" bestFit="1" customWidth="1"/>
    <col min="21" max="21" width="9.140625" style="41" bestFit="1" customWidth="1"/>
    <col min="22" max="22" width="5.8515625" style="42" bestFit="1" customWidth="1"/>
    <col min="23" max="23" width="2.421875" style="45" bestFit="1" customWidth="1"/>
    <col min="24" max="26" width="4.421875" style="6" customWidth="1"/>
    <col min="27" max="27" width="2.140625" style="6" bestFit="1" customWidth="1"/>
    <col min="28" max="16384" width="4.421875" style="6" customWidth="1"/>
  </cols>
  <sheetData>
    <row r="1" spans="1:23" s="40" customFormat="1" ht="47.25" customHeight="1">
      <c r="A1" s="77"/>
      <c r="B1" s="28"/>
      <c r="C1" s="29"/>
      <c r="D1" s="30"/>
      <c r="E1" s="31"/>
      <c r="F1" s="31"/>
      <c r="G1" s="31"/>
      <c r="H1" s="32"/>
      <c r="I1" s="33"/>
      <c r="J1" s="34"/>
      <c r="K1" s="35"/>
      <c r="L1" s="36"/>
      <c r="M1" s="37"/>
      <c r="N1" s="38"/>
      <c r="O1" s="39"/>
      <c r="P1" s="41"/>
      <c r="Q1" s="42"/>
      <c r="R1" s="43"/>
      <c r="S1" s="44"/>
      <c r="T1" s="43"/>
      <c r="U1" s="41"/>
      <c r="V1" s="42"/>
      <c r="W1" s="45"/>
    </row>
    <row r="2" spans="1:23" s="3" customFormat="1" ht="21" customHeight="1" thickBot="1">
      <c r="A2" s="278" t="s">
        <v>31</v>
      </c>
      <c r="B2" s="279"/>
      <c r="C2" s="279"/>
      <c r="D2" s="279"/>
      <c r="E2" s="279"/>
      <c r="F2" s="279"/>
      <c r="G2" s="279"/>
      <c r="H2" s="279"/>
      <c r="I2" s="279"/>
      <c r="J2" s="279"/>
      <c r="K2" s="279"/>
      <c r="L2" s="279"/>
      <c r="M2" s="279"/>
      <c r="N2" s="279"/>
      <c r="O2" s="279"/>
      <c r="P2" s="279"/>
      <c r="Q2" s="279"/>
      <c r="R2" s="279"/>
      <c r="S2" s="279"/>
      <c r="T2" s="279"/>
      <c r="U2" s="279"/>
      <c r="V2" s="279"/>
      <c r="W2" s="45"/>
    </row>
    <row r="3" spans="1:23" s="59" customFormat="1" ht="20.25" customHeight="1">
      <c r="A3" s="78"/>
      <c r="B3" s="276" t="s">
        <v>32</v>
      </c>
      <c r="C3" s="259" t="s">
        <v>37</v>
      </c>
      <c r="D3" s="261" t="s">
        <v>3</v>
      </c>
      <c r="E3" s="261" t="s">
        <v>48</v>
      </c>
      <c r="F3" s="261" t="s">
        <v>49</v>
      </c>
      <c r="G3" s="261" t="s">
        <v>50</v>
      </c>
      <c r="H3" s="280" t="s">
        <v>4</v>
      </c>
      <c r="I3" s="280"/>
      <c r="J3" s="280" t="s">
        <v>5</v>
      </c>
      <c r="K3" s="280"/>
      <c r="L3" s="280" t="s">
        <v>6</v>
      </c>
      <c r="M3" s="280"/>
      <c r="N3" s="283" t="s">
        <v>51</v>
      </c>
      <c r="O3" s="283"/>
      <c r="P3" s="283"/>
      <c r="Q3" s="283"/>
      <c r="R3" s="280" t="s">
        <v>2</v>
      </c>
      <c r="S3" s="280"/>
      <c r="T3" s="283" t="s">
        <v>33</v>
      </c>
      <c r="U3" s="283"/>
      <c r="V3" s="284"/>
      <c r="W3" s="58"/>
    </row>
    <row r="4" spans="1:23" s="59" customFormat="1" ht="24.75" thickBot="1">
      <c r="A4" s="79"/>
      <c r="B4" s="277"/>
      <c r="C4" s="260"/>
      <c r="D4" s="263"/>
      <c r="E4" s="262"/>
      <c r="F4" s="262"/>
      <c r="G4" s="262"/>
      <c r="H4" s="61" t="s">
        <v>9</v>
      </c>
      <c r="I4" s="62" t="s">
        <v>8</v>
      </c>
      <c r="J4" s="61" t="s">
        <v>9</v>
      </c>
      <c r="K4" s="62" t="s">
        <v>8</v>
      </c>
      <c r="L4" s="61" t="s">
        <v>9</v>
      </c>
      <c r="M4" s="62" t="s">
        <v>8</v>
      </c>
      <c r="N4" s="61" t="s">
        <v>9</v>
      </c>
      <c r="O4" s="62" t="s">
        <v>8</v>
      </c>
      <c r="P4" s="62" t="s">
        <v>34</v>
      </c>
      <c r="Q4" s="63" t="s">
        <v>35</v>
      </c>
      <c r="R4" s="61" t="s">
        <v>9</v>
      </c>
      <c r="S4" s="64" t="s">
        <v>7</v>
      </c>
      <c r="T4" s="61" t="s">
        <v>9</v>
      </c>
      <c r="U4" s="62" t="s">
        <v>8</v>
      </c>
      <c r="V4" s="65" t="s">
        <v>35</v>
      </c>
      <c r="W4" s="58"/>
    </row>
    <row r="5" spans="1:23" s="4" customFormat="1" ht="15" customHeight="1">
      <c r="A5" s="80">
        <v>1</v>
      </c>
      <c r="B5" s="144" t="s">
        <v>52</v>
      </c>
      <c r="C5" s="113">
        <v>40494</v>
      </c>
      <c r="D5" s="145" t="s">
        <v>42</v>
      </c>
      <c r="E5" s="146">
        <v>144</v>
      </c>
      <c r="F5" s="146">
        <v>238</v>
      </c>
      <c r="G5" s="146">
        <v>1</v>
      </c>
      <c r="H5" s="114">
        <v>295390</v>
      </c>
      <c r="I5" s="115">
        <v>23428</v>
      </c>
      <c r="J5" s="114">
        <v>353602</v>
      </c>
      <c r="K5" s="115">
        <v>27810</v>
      </c>
      <c r="L5" s="114">
        <v>368395</v>
      </c>
      <c r="M5" s="115">
        <v>29113</v>
      </c>
      <c r="N5" s="116">
        <f>+H5+J5+L5</f>
        <v>1017387</v>
      </c>
      <c r="O5" s="117">
        <f>+I5+K5+M5</f>
        <v>80351</v>
      </c>
      <c r="P5" s="147">
        <f>IF(N5&lt;&gt;0,O5/F5,"")</f>
        <v>337.609243697479</v>
      </c>
      <c r="Q5" s="148">
        <f>IF(N5&lt;&gt;0,N5/O5,"")</f>
        <v>12.661783923037673</v>
      </c>
      <c r="R5" s="114"/>
      <c r="S5" s="149">
        <f aca="true" t="shared" si="0" ref="S5:S24">IF(R5&lt;&gt;0,-(R5-N5)/R5,"")</f>
      </c>
      <c r="T5" s="114">
        <v>1017386</v>
      </c>
      <c r="U5" s="115">
        <v>80351</v>
      </c>
      <c r="V5" s="150">
        <f>T5/U5</f>
        <v>12.661771477641846</v>
      </c>
      <c r="W5" s="123">
        <v>1</v>
      </c>
    </row>
    <row r="6" spans="1:23" s="4" customFormat="1" ht="15" customHeight="1">
      <c r="A6" s="80">
        <v>2</v>
      </c>
      <c r="B6" s="118" t="s">
        <v>53</v>
      </c>
      <c r="C6" s="94">
        <v>40487</v>
      </c>
      <c r="D6" s="93" t="s">
        <v>40</v>
      </c>
      <c r="E6" s="95">
        <v>162</v>
      </c>
      <c r="F6" s="95">
        <v>162</v>
      </c>
      <c r="G6" s="95">
        <v>2</v>
      </c>
      <c r="H6" s="96">
        <v>66233.5</v>
      </c>
      <c r="I6" s="92">
        <v>6989</v>
      </c>
      <c r="J6" s="96">
        <v>97932.5</v>
      </c>
      <c r="K6" s="92">
        <v>9645</v>
      </c>
      <c r="L6" s="96">
        <v>106683.5</v>
      </c>
      <c r="M6" s="92">
        <v>10423</v>
      </c>
      <c r="N6" s="97">
        <f>SUM(H6+J6+L6)</f>
        <v>270849.5</v>
      </c>
      <c r="O6" s="98">
        <f>SUM(I6+K6+M6)</f>
        <v>27057</v>
      </c>
      <c r="P6" s="101">
        <f>IF(N6&lt;&gt;0,O6/F6,"")</f>
        <v>167.0185185185185</v>
      </c>
      <c r="Q6" s="140">
        <f>IF(N6&lt;&gt;0,N6/O6,"")</f>
        <v>10.010330043981226</v>
      </c>
      <c r="R6" s="96">
        <v>316874</v>
      </c>
      <c r="S6" s="141">
        <f t="shared" si="0"/>
        <v>-0.14524542878241825</v>
      </c>
      <c r="T6" s="96">
        <v>796813</v>
      </c>
      <c r="U6" s="92">
        <v>83280</v>
      </c>
      <c r="V6" s="151">
        <f>T6/U6</f>
        <v>9.56787944284342</v>
      </c>
      <c r="W6" s="124"/>
    </row>
    <row r="7" spans="1:23" s="5" customFormat="1" ht="15" customHeight="1">
      <c r="A7" s="85">
        <v>3</v>
      </c>
      <c r="B7" s="170" t="s">
        <v>54</v>
      </c>
      <c r="C7" s="133">
        <v>40494</v>
      </c>
      <c r="D7" s="134" t="s">
        <v>46</v>
      </c>
      <c r="E7" s="135">
        <v>72</v>
      </c>
      <c r="F7" s="135">
        <v>72</v>
      </c>
      <c r="G7" s="135">
        <v>1</v>
      </c>
      <c r="H7" s="136">
        <v>58140</v>
      </c>
      <c r="I7" s="137">
        <v>5142</v>
      </c>
      <c r="J7" s="136">
        <v>87597</v>
      </c>
      <c r="K7" s="137">
        <v>7606</v>
      </c>
      <c r="L7" s="136">
        <v>83777</v>
      </c>
      <c r="M7" s="137">
        <v>7278</v>
      </c>
      <c r="N7" s="138">
        <f aca="true" t="shared" si="1" ref="N7:O10">+L7+J7+H7</f>
        <v>229514</v>
      </c>
      <c r="O7" s="139">
        <f t="shared" si="1"/>
        <v>20026</v>
      </c>
      <c r="P7" s="137">
        <f>+O7/F7</f>
        <v>278.1388888888889</v>
      </c>
      <c r="Q7" s="171">
        <f>+N7/O7</f>
        <v>11.46080095875362</v>
      </c>
      <c r="R7" s="136"/>
      <c r="S7" s="172">
        <f t="shared" si="0"/>
      </c>
      <c r="T7" s="136">
        <v>229514</v>
      </c>
      <c r="U7" s="137">
        <v>20026</v>
      </c>
      <c r="V7" s="173">
        <f>+T7/U7</f>
        <v>11.46080095875362</v>
      </c>
      <c r="W7" s="123">
        <v>1</v>
      </c>
    </row>
    <row r="8" spans="1:23" s="5" customFormat="1" ht="15" customHeight="1">
      <c r="A8" s="81">
        <v>4</v>
      </c>
      <c r="B8" s="125" t="s">
        <v>55</v>
      </c>
      <c r="C8" s="126">
        <v>40487</v>
      </c>
      <c r="D8" s="127" t="s">
        <v>46</v>
      </c>
      <c r="E8" s="128">
        <v>205</v>
      </c>
      <c r="F8" s="128">
        <v>196</v>
      </c>
      <c r="G8" s="128">
        <v>2</v>
      </c>
      <c r="H8" s="129">
        <v>29423</v>
      </c>
      <c r="I8" s="130">
        <v>3366</v>
      </c>
      <c r="J8" s="129">
        <v>58267</v>
      </c>
      <c r="K8" s="130">
        <v>6220</v>
      </c>
      <c r="L8" s="129">
        <v>60143</v>
      </c>
      <c r="M8" s="130">
        <v>6355</v>
      </c>
      <c r="N8" s="131">
        <f t="shared" si="1"/>
        <v>147833</v>
      </c>
      <c r="O8" s="132">
        <f t="shared" si="1"/>
        <v>15941</v>
      </c>
      <c r="P8" s="130">
        <f>+O8/F8</f>
        <v>81.33163265306122</v>
      </c>
      <c r="Q8" s="167">
        <f>+N8/O8</f>
        <v>9.273759488112415</v>
      </c>
      <c r="R8" s="129">
        <v>174998</v>
      </c>
      <c r="S8" s="168">
        <f t="shared" si="0"/>
        <v>-0.15523034548966275</v>
      </c>
      <c r="T8" s="129">
        <v>401661</v>
      </c>
      <c r="U8" s="130">
        <v>44624</v>
      </c>
      <c r="V8" s="169">
        <f>+T8/U8</f>
        <v>9.001008425959125</v>
      </c>
      <c r="W8" s="123">
        <v>1</v>
      </c>
    </row>
    <row r="9" spans="1:23" s="5" customFormat="1" ht="15" customHeight="1">
      <c r="A9" s="81">
        <v>5</v>
      </c>
      <c r="B9" s="120" t="s">
        <v>47</v>
      </c>
      <c r="C9" s="94">
        <v>40473</v>
      </c>
      <c r="D9" s="93" t="s">
        <v>46</v>
      </c>
      <c r="E9" s="95">
        <v>100</v>
      </c>
      <c r="F9" s="95">
        <v>52</v>
      </c>
      <c r="G9" s="95">
        <v>4</v>
      </c>
      <c r="H9" s="96">
        <v>7028</v>
      </c>
      <c r="I9" s="92">
        <v>734</v>
      </c>
      <c r="J9" s="96">
        <v>14247</v>
      </c>
      <c r="K9" s="92">
        <v>1450</v>
      </c>
      <c r="L9" s="96">
        <v>12890</v>
      </c>
      <c r="M9" s="92">
        <v>1305</v>
      </c>
      <c r="N9" s="97">
        <f t="shared" si="1"/>
        <v>34165</v>
      </c>
      <c r="O9" s="98">
        <f t="shared" si="1"/>
        <v>3489</v>
      </c>
      <c r="P9" s="92">
        <f>+O9/F9</f>
        <v>67.09615384615384</v>
      </c>
      <c r="Q9" s="142">
        <f>+N9/O9</f>
        <v>9.792204069934078</v>
      </c>
      <c r="R9" s="96">
        <v>151683</v>
      </c>
      <c r="S9" s="141">
        <f t="shared" si="0"/>
        <v>-0.7747605202956165</v>
      </c>
      <c r="T9" s="96">
        <v>1714168</v>
      </c>
      <c r="U9" s="92">
        <v>175747</v>
      </c>
      <c r="V9" s="152">
        <f>+T9/U9</f>
        <v>9.753611725946957</v>
      </c>
      <c r="W9" s="123"/>
    </row>
    <row r="10" spans="1:23" s="5" customFormat="1" ht="15" customHeight="1">
      <c r="A10" s="81">
        <v>6</v>
      </c>
      <c r="B10" s="119" t="s">
        <v>56</v>
      </c>
      <c r="C10" s="94">
        <v>40494</v>
      </c>
      <c r="D10" s="93" t="s">
        <v>46</v>
      </c>
      <c r="E10" s="95">
        <v>51</v>
      </c>
      <c r="F10" s="95">
        <v>50</v>
      </c>
      <c r="G10" s="95">
        <v>1</v>
      </c>
      <c r="H10" s="96">
        <v>7215</v>
      </c>
      <c r="I10" s="92">
        <v>819</v>
      </c>
      <c r="J10" s="96">
        <v>9886</v>
      </c>
      <c r="K10" s="92">
        <v>1093</v>
      </c>
      <c r="L10" s="96">
        <v>9180</v>
      </c>
      <c r="M10" s="92">
        <v>984</v>
      </c>
      <c r="N10" s="97">
        <f t="shared" si="1"/>
        <v>26281</v>
      </c>
      <c r="O10" s="98">
        <f t="shared" si="1"/>
        <v>2896</v>
      </c>
      <c r="P10" s="92">
        <f>+O10/F10</f>
        <v>57.92</v>
      </c>
      <c r="Q10" s="142">
        <f>+N10/O10</f>
        <v>9.074930939226519</v>
      </c>
      <c r="R10" s="96"/>
      <c r="S10" s="141">
        <f t="shared" si="0"/>
      </c>
      <c r="T10" s="96">
        <v>26281</v>
      </c>
      <c r="U10" s="92">
        <v>2896</v>
      </c>
      <c r="V10" s="152">
        <f>+T10/U10</f>
        <v>9.074930939226519</v>
      </c>
      <c r="W10" s="123"/>
    </row>
    <row r="11" spans="1:23" s="5" customFormat="1" ht="15" customHeight="1">
      <c r="A11" s="81">
        <v>7</v>
      </c>
      <c r="B11" s="121" t="s">
        <v>43</v>
      </c>
      <c r="C11" s="87">
        <v>40459</v>
      </c>
      <c r="D11" s="99" t="s">
        <v>42</v>
      </c>
      <c r="E11" s="100">
        <v>55</v>
      </c>
      <c r="F11" s="100">
        <v>33</v>
      </c>
      <c r="G11" s="100">
        <v>6</v>
      </c>
      <c r="H11" s="88">
        <v>5757</v>
      </c>
      <c r="I11" s="89">
        <v>598</v>
      </c>
      <c r="J11" s="88">
        <v>9351</v>
      </c>
      <c r="K11" s="89">
        <v>960</v>
      </c>
      <c r="L11" s="88">
        <v>10690</v>
      </c>
      <c r="M11" s="89">
        <v>1097</v>
      </c>
      <c r="N11" s="90">
        <f>+H11+J11+L11</f>
        <v>25798</v>
      </c>
      <c r="O11" s="91">
        <f>+I11+K11+M11</f>
        <v>2655</v>
      </c>
      <c r="P11" s="101">
        <f>IF(N11&lt;&gt;0,O11/F11,"")</f>
        <v>80.45454545454545</v>
      </c>
      <c r="Q11" s="140">
        <f>IF(N11&lt;&gt;0,N11/O11,"")</f>
        <v>9.716760828625235</v>
      </c>
      <c r="R11" s="88">
        <v>74669</v>
      </c>
      <c r="S11" s="141">
        <f t="shared" si="0"/>
        <v>-0.6545018682451887</v>
      </c>
      <c r="T11" s="88">
        <v>2618018</v>
      </c>
      <c r="U11" s="89">
        <v>223160</v>
      </c>
      <c r="V11" s="153">
        <f>T11/U11</f>
        <v>11.731573758738126</v>
      </c>
      <c r="W11" s="123"/>
    </row>
    <row r="12" spans="1:23" s="5" customFormat="1" ht="15" customHeight="1">
      <c r="A12" s="81">
        <v>8</v>
      </c>
      <c r="B12" s="120" t="s">
        <v>45</v>
      </c>
      <c r="C12" s="94">
        <v>40466</v>
      </c>
      <c r="D12" s="93" t="s">
        <v>46</v>
      </c>
      <c r="E12" s="95">
        <v>119</v>
      </c>
      <c r="F12" s="95">
        <v>35</v>
      </c>
      <c r="G12" s="95">
        <v>5</v>
      </c>
      <c r="H12" s="96">
        <v>2140</v>
      </c>
      <c r="I12" s="92">
        <v>265</v>
      </c>
      <c r="J12" s="96">
        <v>6377</v>
      </c>
      <c r="K12" s="92">
        <v>802</v>
      </c>
      <c r="L12" s="96">
        <v>9336</v>
      </c>
      <c r="M12" s="92">
        <v>1073</v>
      </c>
      <c r="N12" s="97">
        <f>+L12+J12+H12</f>
        <v>17853</v>
      </c>
      <c r="O12" s="98">
        <f>+M12+K12+I12</f>
        <v>2140</v>
      </c>
      <c r="P12" s="92">
        <f>+O12/F12</f>
        <v>61.142857142857146</v>
      </c>
      <c r="Q12" s="142">
        <f>+N12/O12</f>
        <v>8.34252336448598</v>
      </c>
      <c r="R12" s="96">
        <v>42575</v>
      </c>
      <c r="S12" s="141">
        <f t="shared" si="0"/>
        <v>-0.5806694069289489</v>
      </c>
      <c r="T12" s="96">
        <v>1921199</v>
      </c>
      <c r="U12" s="92">
        <v>162328</v>
      </c>
      <c r="V12" s="152">
        <f>+T12/U12</f>
        <v>11.835290276477256</v>
      </c>
      <c r="W12" s="124"/>
    </row>
    <row r="13" spans="1:23" s="5" customFormat="1" ht="15" customHeight="1">
      <c r="A13" s="81">
        <v>9</v>
      </c>
      <c r="B13" s="121" t="s">
        <v>57</v>
      </c>
      <c r="C13" s="87">
        <v>40473</v>
      </c>
      <c r="D13" s="99" t="s">
        <v>42</v>
      </c>
      <c r="E13" s="100">
        <v>74</v>
      </c>
      <c r="F13" s="100">
        <v>10</v>
      </c>
      <c r="G13" s="100">
        <v>4</v>
      </c>
      <c r="H13" s="88">
        <v>3921</v>
      </c>
      <c r="I13" s="89">
        <v>322</v>
      </c>
      <c r="J13" s="88">
        <v>5151</v>
      </c>
      <c r="K13" s="89">
        <v>404</v>
      </c>
      <c r="L13" s="88">
        <v>5627</v>
      </c>
      <c r="M13" s="89">
        <v>483</v>
      </c>
      <c r="N13" s="90">
        <f>+H13+J13+L13</f>
        <v>14699</v>
      </c>
      <c r="O13" s="91">
        <f>+I13+K13+M13</f>
        <v>1209</v>
      </c>
      <c r="P13" s="101">
        <f>IF(N13&lt;&gt;0,O13/F13,"")</f>
        <v>120.9</v>
      </c>
      <c r="Q13" s="140">
        <f>IF(N13&lt;&gt;0,N13/O13,"")</f>
        <v>12.157981803143093</v>
      </c>
      <c r="R13" s="88">
        <v>91755</v>
      </c>
      <c r="S13" s="141">
        <f t="shared" si="0"/>
        <v>-0.8398016456868835</v>
      </c>
      <c r="T13" s="88">
        <v>860653</v>
      </c>
      <c r="U13" s="89">
        <v>82027</v>
      </c>
      <c r="V13" s="153">
        <f>T13/U13</f>
        <v>10.492313506528339</v>
      </c>
      <c r="W13" s="123"/>
    </row>
    <row r="14" spans="1:23" s="5" customFormat="1" ht="15" customHeight="1">
      <c r="A14" s="81">
        <v>10</v>
      </c>
      <c r="B14" s="118" t="s">
        <v>63</v>
      </c>
      <c r="C14" s="94">
        <v>40480</v>
      </c>
      <c r="D14" s="93" t="s">
        <v>40</v>
      </c>
      <c r="E14" s="95">
        <v>135</v>
      </c>
      <c r="F14" s="95">
        <v>61</v>
      </c>
      <c r="G14" s="95">
        <v>3</v>
      </c>
      <c r="H14" s="96">
        <v>4366</v>
      </c>
      <c r="I14" s="92">
        <v>838</v>
      </c>
      <c r="J14" s="96">
        <v>3227</v>
      </c>
      <c r="K14" s="92">
        <v>539</v>
      </c>
      <c r="L14" s="96">
        <v>2744</v>
      </c>
      <c r="M14" s="92">
        <v>403</v>
      </c>
      <c r="N14" s="97">
        <f>SUM(H14+J14+L14)</f>
        <v>10337</v>
      </c>
      <c r="O14" s="98">
        <f>SUM(I14+K14+M14)</f>
        <v>1780</v>
      </c>
      <c r="P14" s="92">
        <f>+O14/F14</f>
        <v>29.18032786885246</v>
      </c>
      <c r="Q14" s="142">
        <f>+N14/O14</f>
        <v>5.807303370786517</v>
      </c>
      <c r="R14" s="96">
        <v>17202</v>
      </c>
      <c r="S14" s="141">
        <f t="shared" si="0"/>
        <v>-0.3990815021509127</v>
      </c>
      <c r="T14" s="96">
        <v>206387</v>
      </c>
      <c r="U14" s="92">
        <v>28193</v>
      </c>
      <c r="V14" s="151">
        <f>T14/U14</f>
        <v>7.320505089915937</v>
      </c>
      <c r="W14" s="123"/>
    </row>
    <row r="15" spans="1:23" s="5" customFormat="1" ht="15" customHeight="1">
      <c r="A15" s="81">
        <v>11</v>
      </c>
      <c r="B15" s="118" t="s">
        <v>64</v>
      </c>
      <c r="C15" s="94">
        <v>40466</v>
      </c>
      <c r="D15" s="93" t="s">
        <v>40</v>
      </c>
      <c r="E15" s="95">
        <v>22</v>
      </c>
      <c r="F15" s="95">
        <v>5</v>
      </c>
      <c r="G15" s="95">
        <v>5</v>
      </c>
      <c r="H15" s="96">
        <v>1206</v>
      </c>
      <c r="I15" s="92">
        <v>137</v>
      </c>
      <c r="J15" s="96">
        <v>1836</v>
      </c>
      <c r="K15" s="92">
        <v>196</v>
      </c>
      <c r="L15" s="96">
        <v>2146</v>
      </c>
      <c r="M15" s="92">
        <v>228</v>
      </c>
      <c r="N15" s="97">
        <f>SUM(H15+J15+L15)</f>
        <v>5188</v>
      </c>
      <c r="O15" s="98">
        <f>SUM(I15+K15+M15)</f>
        <v>561</v>
      </c>
      <c r="P15" s="101">
        <f>IF(N15&lt;&gt;0,O15/F15,"")</f>
        <v>112.2</v>
      </c>
      <c r="Q15" s="140">
        <f>IF(N15&lt;&gt;0,N15/O15,"")</f>
        <v>9.24777183600713</v>
      </c>
      <c r="R15" s="96">
        <v>9088</v>
      </c>
      <c r="S15" s="141">
        <f t="shared" si="0"/>
        <v>-0.429137323943662</v>
      </c>
      <c r="T15" s="96">
        <v>185391</v>
      </c>
      <c r="U15" s="92">
        <v>18117</v>
      </c>
      <c r="V15" s="151">
        <f>T15/U15</f>
        <v>10.232985593641331</v>
      </c>
      <c r="W15" s="123">
        <v>1</v>
      </c>
    </row>
    <row r="16" spans="1:23" s="5" customFormat="1" ht="15" customHeight="1">
      <c r="A16" s="81">
        <v>12</v>
      </c>
      <c r="B16" s="119" t="s">
        <v>41</v>
      </c>
      <c r="C16" s="94">
        <v>40424</v>
      </c>
      <c r="D16" s="93" t="s">
        <v>46</v>
      </c>
      <c r="E16" s="95">
        <v>107</v>
      </c>
      <c r="F16" s="95">
        <v>6</v>
      </c>
      <c r="G16" s="95">
        <v>11</v>
      </c>
      <c r="H16" s="111">
        <v>193</v>
      </c>
      <c r="I16" s="112">
        <v>19</v>
      </c>
      <c r="J16" s="96">
        <v>591</v>
      </c>
      <c r="K16" s="92">
        <v>78</v>
      </c>
      <c r="L16" s="96">
        <v>735</v>
      </c>
      <c r="M16" s="92">
        <v>90</v>
      </c>
      <c r="N16" s="97">
        <f>+L16+J16+H16</f>
        <v>1519</v>
      </c>
      <c r="O16" s="98">
        <f>+M16+K16+I16</f>
        <v>187</v>
      </c>
      <c r="P16" s="92">
        <f>+O16/F16</f>
        <v>31.166666666666668</v>
      </c>
      <c r="Q16" s="142">
        <f>+N16/O16</f>
        <v>8.122994652406417</v>
      </c>
      <c r="R16" s="96">
        <v>1345</v>
      </c>
      <c r="S16" s="141">
        <f t="shared" si="0"/>
        <v>0.12936802973977696</v>
      </c>
      <c r="T16" s="96">
        <v>2152342</v>
      </c>
      <c r="U16" s="92">
        <v>192761</v>
      </c>
      <c r="V16" s="152">
        <f>+T16/U16</f>
        <v>11.165858238959126</v>
      </c>
      <c r="W16" s="124">
        <v>1</v>
      </c>
    </row>
    <row r="17" spans="1:23" s="5" customFormat="1" ht="15" customHeight="1">
      <c r="A17" s="81">
        <v>13</v>
      </c>
      <c r="B17" s="121" t="s">
        <v>67</v>
      </c>
      <c r="C17" s="87">
        <v>40459</v>
      </c>
      <c r="D17" s="99" t="s">
        <v>42</v>
      </c>
      <c r="E17" s="100">
        <v>135</v>
      </c>
      <c r="F17" s="100">
        <v>9</v>
      </c>
      <c r="G17" s="100">
        <v>5</v>
      </c>
      <c r="H17" s="88">
        <v>310</v>
      </c>
      <c r="I17" s="89">
        <v>49</v>
      </c>
      <c r="J17" s="88">
        <v>510</v>
      </c>
      <c r="K17" s="89">
        <v>74</v>
      </c>
      <c r="L17" s="88">
        <v>447</v>
      </c>
      <c r="M17" s="89">
        <v>64</v>
      </c>
      <c r="N17" s="90">
        <f aca="true" t="shared" si="2" ref="N17:O20">+H17+J17+L17</f>
        <v>1267</v>
      </c>
      <c r="O17" s="91">
        <f t="shared" si="2"/>
        <v>187</v>
      </c>
      <c r="P17" s="101">
        <f>IF(N17&lt;&gt;0,O17/F17,"")</f>
        <v>20.77777777777778</v>
      </c>
      <c r="Q17" s="140">
        <f>IF(N17&lt;&gt;0,N17/O17,"")</f>
        <v>6.775401069518717</v>
      </c>
      <c r="R17" s="88">
        <v>3875</v>
      </c>
      <c r="S17" s="141">
        <f t="shared" si="0"/>
        <v>-0.6730322580645162</v>
      </c>
      <c r="T17" s="88">
        <v>929440</v>
      </c>
      <c r="U17" s="89">
        <v>101903</v>
      </c>
      <c r="V17" s="153">
        <f>T17/U17</f>
        <v>9.120830593799987</v>
      </c>
      <c r="W17" s="123">
        <v>1</v>
      </c>
    </row>
    <row r="18" spans="1:23" s="5" customFormat="1" ht="15" customHeight="1">
      <c r="A18" s="81">
        <v>14</v>
      </c>
      <c r="B18" s="121" t="s">
        <v>58</v>
      </c>
      <c r="C18" s="87">
        <v>40424</v>
      </c>
      <c r="D18" s="99" t="s">
        <v>42</v>
      </c>
      <c r="E18" s="100">
        <v>64</v>
      </c>
      <c r="F18" s="100">
        <v>1</v>
      </c>
      <c r="G18" s="100">
        <v>10</v>
      </c>
      <c r="H18" s="88">
        <v>150</v>
      </c>
      <c r="I18" s="89">
        <v>15</v>
      </c>
      <c r="J18" s="88">
        <v>250</v>
      </c>
      <c r="K18" s="89">
        <v>25</v>
      </c>
      <c r="L18" s="88">
        <v>300</v>
      </c>
      <c r="M18" s="89">
        <v>30</v>
      </c>
      <c r="N18" s="90">
        <f t="shared" si="2"/>
        <v>700</v>
      </c>
      <c r="O18" s="91">
        <f t="shared" si="2"/>
        <v>70</v>
      </c>
      <c r="P18" s="92">
        <f>+O18/F18</f>
        <v>70</v>
      </c>
      <c r="Q18" s="142">
        <f>+N18/O18</f>
        <v>10</v>
      </c>
      <c r="R18" s="88"/>
      <c r="S18" s="141">
        <f t="shared" si="0"/>
      </c>
      <c r="T18" s="88">
        <v>989383</v>
      </c>
      <c r="U18" s="89">
        <v>102330</v>
      </c>
      <c r="V18" s="153">
        <f>T18/U18</f>
        <v>9.668552721587023</v>
      </c>
      <c r="W18" s="123">
        <v>1</v>
      </c>
    </row>
    <row r="19" spans="1:23" s="5" customFormat="1" ht="15" customHeight="1">
      <c r="A19" s="81">
        <v>15</v>
      </c>
      <c r="B19" s="121" t="s">
        <v>59</v>
      </c>
      <c r="C19" s="87">
        <v>40452</v>
      </c>
      <c r="D19" s="99" t="s">
        <v>42</v>
      </c>
      <c r="E19" s="100">
        <v>63</v>
      </c>
      <c r="F19" s="100">
        <v>1</v>
      </c>
      <c r="G19" s="100">
        <v>6</v>
      </c>
      <c r="H19" s="88">
        <v>150</v>
      </c>
      <c r="I19" s="89">
        <v>15</v>
      </c>
      <c r="J19" s="88">
        <v>250</v>
      </c>
      <c r="K19" s="89">
        <v>25</v>
      </c>
      <c r="L19" s="88">
        <v>300</v>
      </c>
      <c r="M19" s="89">
        <v>30</v>
      </c>
      <c r="N19" s="90">
        <f t="shared" si="2"/>
        <v>700</v>
      </c>
      <c r="O19" s="91">
        <f t="shared" si="2"/>
        <v>70</v>
      </c>
      <c r="P19" s="101">
        <f>IF(N19&lt;&gt;0,O19/F19,"")</f>
        <v>70</v>
      </c>
      <c r="Q19" s="140">
        <f>IF(N19&lt;&gt;0,N19/O19,"")</f>
        <v>10</v>
      </c>
      <c r="R19" s="88">
        <v>7957</v>
      </c>
      <c r="S19" s="141">
        <f t="shared" si="0"/>
        <v>-0.9120271459092623</v>
      </c>
      <c r="T19" s="88">
        <v>371410</v>
      </c>
      <c r="U19" s="89">
        <v>35327</v>
      </c>
      <c r="V19" s="153">
        <f>T19/U19</f>
        <v>10.513488266764798</v>
      </c>
      <c r="W19" s="124"/>
    </row>
    <row r="20" spans="1:23" s="5" customFormat="1" ht="15" customHeight="1">
      <c r="A20" s="81">
        <v>16</v>
      </c>
      <c r="B20" s="121" t="s">
        <v>60</v>
      </c>
      <c r="C20" s="87">
        <v>40417</v>
      </c>
      <c r="D20" s="99" t="s">
        <v>42</v>
      </c>
      <c r="E20" s="100">
        <v>119</v>
      </c>
      <c r="F20" s="100">
        <v>1</v>
      </c>
      <c r="G20" s="100">
        <v>11</v>
      </c>
      <c r="H20" s="88">
        <v>164</v>
      </c>
      <c r="I20" s="89">
        <v>41</v>
      </c>
      <c r="J20" s="88">
        <v>216</v>
      </c>
      <c r="K20" s="89">
        <v>54</v>
      </c>
      <c r="L20" s="88">
        <v>188</v>
      </c>
      <c r="M20" s="89">
        <v>47</v>
      </c>
      <c r="N20" s="90">
        <f t="shared" si="2"/>
        <v>568</v>
      </c>
      <c r="O20" s="91">
        <f t="shared" si="2"/>
        <v>142</v>
      </c>
      <c r="P20" s="92">
        <f>+O20/F20</f>
        <v>142</v>
      </c>
      <c r="Q20" s="142">
        <f>+N20/O20</f>
        <v>4</v>
      </c>
      <c r="R20" s="88"/>
      <c r="S20" s="141">
        <f t="shared" si="0"/>
      </c>
      <c r="T20" s="88">
        <v>854720</v>
      </c>
      <c r="U20" s="89">
        <v>95744</v>
      </c>
      <c r="V20" s="153">
        <f>T20/U20</f>
        <v>8.927139037433156</v>
      </c>
      <c r="W20" s="124">
        <v>1</v>
      </c>
    </row>
    <row r="21" spans="1:23" s="5" customFormat="1" ht="15" customHeight="1">
      <c r="A21" s="81">
        <v>17</v>
      </c>
      <c r="B21" s="120" t="s">
        <v>61</v>
      </c>
      <c r="C21" s="94">
        <v>40438</v>
      </c>
      <c r="D21" s="93" t="s">
        <v>46</v>
      </c>
      <c r="E21" s="95">
        <v>9</v>
      </c>
      <c r="F21" s="95">
        <v>2</v>
      </c>
      <c r="G21" s="95">
        <v>9</v>
      </c>
      <c r="H21" s="96">
        <v>60</v>
      </c>
      <c r="I21" s="92">
        <v>8</v>
      </c>
      <c r="J21" s="96">
        <v>130</v>
      </c>
      <c r="K21" s="92">
        <v>16</v>
      </c>
      <c r="L21" s="96">
        <v>284</v>
      </c>
      <c r="M21" s="92">
        <v>36</v>
      </c>
      <c r="N21" s="97">
        <f>+L21+J21+H21</f>
        <v>474</v>
      </c>
      <c r="O21" s="98">
        <f>+M21+K21+I21</f>
        <v>60</v>
      </c>
      <c r="P21" s="101">
        <f>IF(N21&lt;&gt;0,O21/F21,"")</f>
        <v>30</v>
      </c>
      <c r="Q21" s="140">
        <f>IF(N21&lt;&gt;0,N21/O21,"")</f>
        <v>7.9</v>
      </c>
      <c r="R21" s="96">
        <v>918</v>
      </c>
      <c r="S21" s="141">
        <f t="shared" si="0"/>
        <v>-0.48366013071895425</v>
      </c>
      <c r="T21" s="96">
        <v>83936</v>
      </c>
      <c r="U21" s="92">
        <v>9319</v>
      </c>
      <c r="V21" s="152">
        <f>+T21/U21</f>
        <v>9.00697499731731</v>
      </c>
      <c r="W21" s="124"/>
    </row>
    <row r="22" spans="1:23" s="5" customFormat="1" ht="15" customHeight="1">
      <c r="A22" s="81">
        <v>18</v>
      </c>
      <c r="B22" s="120" t="s">
        <v>44</v>
      </c>
      <c r="C22" s="94">
        <v>40459</v>
      </c>
      <c r="D22" s="93" t="s">
        <v>46</v>
      </c>
      <c r="E22" s="95">
        <v>93</v>
      </c>
      <c r="F22" s="95">
        <v>2</v>
      </c>
      <c r="G22" s="95">
        <v>5</v>
      </c>
      <c r="H22" s="96">
        <v>156</v>
      </c>
      <c r="I22" s="92">
        <v>21</v>
      </c>
      <c r="J22" s="96">
        <v>92</v>
      </c>
      <c r="K22" s="92">
        <v>7</v>
      </c>
      <c r="L22" s="96">
        <v>199</v>
      </c>
      <c r="M22" s="92">
        <v>20</v>
      </c>
      <c r="N22" s="97">
        <f>+L22+J22+H22</f>
        <v>447</v>
      </c>
      <c r="O22" s="98">
        <f>+M22+K22+I22</f>
        <v>48</v>
      </c>
      <c r="P22" s="92">
        <f>+O22/F22</f>
        <v>24</v>
      </c>
      <c r="Q22" s="142">
        <f>+N22/O22</f>
        <v>9.3125</v>
      </c>
      <c r="R22" s="96">
        <v>1283</v>
      </c>
      <c r="S22" s="141">
        <f t="shared" si="0"/>
        <v>-0.6515978176149649</v>
      </c>
      <c r="T22" s="96">
        <v>1067854</v>
      </c>
      <c r="U22" s="92">
        <v>97955</v>
      </c>
      <c r="V22" s="152">
        <f>+T22/U22</f>
        <v>10.901475167168599</v>
      </c>
      <c r="W22" s="123"/>
    </row>
    <row r="23" spans="1:23" s="5" customFormat="1" ht="15" customHeight="1">
      <c r="A23" s="81">
        <v>19</v>
      </c>
      <c r="B23" s="121" t="s">
        <v>39</v>
      </c>
      <c r="C23" s="87">
        <v>40389</v>
      </c>
      <c r="D23" s="99" t="s">
        <v>42</v>
      </c>
      <c r="E23" s="100">
        <v>139</v>
      </c>
      <c r="F23" s="100">
        <v>3</v>
      </c>
      <c r="G23" s="100">
        <v>16</v>
      </c>
      <c r="H23" s="88">
        <v>101</v>
      </c>
      <c r="I23" s="89">
        <v>15</v>
      </c>
      <c r="J23" s="88">
        <v>196</v>
      </c>
      <c r="K23" s="89">
        <v>26</v>
      </c>
      <c r="L23" s="88">
        <v>112</v>
      </c>
      <c r="M23" s="89">
        <v>17</v>
      </c>
      <c r="N23" s="90">
        <f>+H23+J23+L23</f>
        <v>409</v>
      </c>
      <c r="O23" s="91">
        <f>+I23+K23+M23</f>
        <v>58</v>
      </c>
      <c r="P23" s="101">
        <f>IF(N23&lt;&gt;0,O23/F23,"")</f>
        <v>19.333333333333332</v>
      </c>
      <c r="Q23" s="140">
        <f>IF(N23&lt;&gt;0,N23/O23,"")</f>
        <v>7.051724137931035</v>
      </c>
      <c r="R23" s="88">
        <v>4685</v>
      </c>
      <c r="S23" s="141">
        <f t="shared" si="0"/>
        <v>-0.9127001067235859</v>
      </c>
      <c r="T23" s="88">
        <v>11021964</v>
      </c>
      <c r="U23" s="89">
        <v>1098812</v>
      </c>
      <c r="V23" s="153">
        <f>T23/U23</f>
        <v>10.030800537307565</v>
      </c>
      <c r="W23" s="123"/>
    </row>
    <row r="24" spans="1:23" s="5" customFormat="1" ht="15" customHeight="1">
      <c r="A24" s="81">
        <v>20</v>
      </c>
      <c r="B24" s="118" t="s">
        <v>68</v>
      </c>
      <c r="C24" s="94">
        <v>40473</v>
      </c>
      <c r="D24" s="93" t="s">
        <v>40</v>
      </c>
      <c r="E24" s="95">
        <v>36</v>
      </c>
      <c r="F24" s="95">
        <v>3</v>
      </c>
      <c r="G24" s="95">
        <v>4</v>
      </c>
      <c r="H24" s="96">
        <v>111</v>
      </c>
      <c r="I24" s="92">
        <v>17</v>
      </c>
      <c r="J24" s="96">
        <v>83</v>
      </c>
      <c r="K24" s="92">
        <v>12</v>
      </c>
      <c r="L24" s="96">
        <v>96</v>
      </c>
      <c r="M24" s="92">
        <v>14</v>
      </c>
      <c r="N24" s="97">
        <f>SUM(H24+J24+L24)</f>
        <v>290</v>
      </c>
      <c r="O24" s="98">
        <f>SUM(I24+K24+M24)</f>
        <v>43</v>
      </c>
      <c r="P24" s="92">
        <f>+O24/F24</f>
        <v>14.333333333333334</v>
      </c>
      <c r="Q24" s="142">
        <f>+N24/O24</f>
        <v>6.744186046511628</v>
      </c>
      <c r="R24" s="96">
        <v>799</v>
      </c>
      <c r="S24" s="141">
        <f t="shared" si="0"/>
        <v>-0.6370463078848561</v>
      </c>
      <c r="T24" s="96">
        <v>59612</v>
      </c>
      <c r="U24" s="92">
        <v>7797</v>
      </c>
      <c r="V24" s="151">
        <f>T24/U24</f>
        <v>7.645504681287675</v>
      </c>
      <c r="W24" s="123">
        <v>1</v>
      </c>
    </row>
    <row r="25" spans="1:27" s="7" customFormat="1" ht="15">
      <c r="A25" s="82"/>
      <c r="B25" s="267"/>
      <c r="C25" s="268"/>
      <c r="D25" s="269"/>
      <c r="E25" s="1"/>
      <c r="F25" s="1"/>
      <c r="G25" s="2"/>
      <c r="H25" s="21"/>
      <c r="I25" s="24"/>
      <c r="J25" s="21"/>
      <c r="K25" s="24"/>
      <c r="L25" s="21"/>
      <c r="M25" s="24"/>
      <c r="N25" s="22"/>
      <c r="O25" s="56"/>
      <c r="P25" s="46"/>
      <c r="Q25" s="47"/>
      <c r="R25" s="48"/>
      <c r="S25" s="49"/>
      <c r="T25" s="48"/>
      <c r="U25" s="46"/>
      <c r="V25" s="47"/>
      <c r="W25" s="50"/>
      <c r="AA25" s="7" t="s">
        <v>36</v>
      </c>
    </row>
    <row r="26" spans="1:23" s="10" customFormat="1" ht="18">
      <c r="A26" s="83"/>
      <c r="B26" s="8"/>
      <c r="C26" s="9"/>
      <c r="E26" s="11"/>
      <c r="F26" s="12"/>
      <c r="G26" s="13"/>
      <c r="H26" s="14"/>
      <c r="I26" s="25"/>
      <c r="J26" s="14"/>
      <c r="K26" s="25"/>
      <c r="L26" s="14"/>
      <c r="M26" s="25"/>
      <c r="N26" s="14"/>
      <c r="O26" s="25"/>
      <c r="P26" s="51"/>
      <c r="Q26" s="52"/>
      <c r="R26" s="53"/>
      <c r="S26" s="54"/>
      <c r="T26" s="53"/>
      <c r="U26" s="51"/>
      <c r="V26" s="52"/>
      <c r="W26" s="55"/>
    </row>
    <row r="27" spans="4:22" ht="18" customHeight="1">
      <c r="D27" s="264"/>
      <c r="E27" s="265"/>
      <c r="F27" s="266"/>
      <c r="R27" s="285" t="s">
        <v>1</v>
      </c>
      <c r="S27" s="286"/>
      <c r="T27" s="286"/>
      <c r="U27" s="286"/>
      <c r="V27" s="287"/>
    </row>
    <row r="28" spans="4:22" ht="18">
      <c r="D28" s="18"/>
      <c r="E28" s="19"/>
      <c r="F28" s="19"/>
      <c r="R28" s="288"/>
      <c r="S28" s="289"/>
      <c r="T28" s="289"/>
      <c r="U28" s="289"/>
      <c r="V28" s="290"/>
    </row>
    <row r="29" spans="18:22" ht="18">
      <c r="R29" s="291"/>
      <c r="S29" s="292"/>
      <c r="T29" s="292"/>
      <c r="U29" s="292"/>
      <c r="V29" s="293"/>
    </row>
    <row r="30" spans="15:22" ht="18">
      <c r="O30" s="294" t="s">
        <v>0</v>
      </c>
      <c r="P30" s="282"/>
      <c r="Q30" s="282"/>
      <c r="R30" s="282"/>
      <c r="S30" s="282"/>
      <c r="T30" s="282"/>
      <c r="U30" s="282"/>
      <c r="V30" s="282"/>
    </row>
    <row r="31" spans="15:22" ht="18">
      <c r="O31" s="282"/>
      <c r="P31" s="282"/>
      <c r="Q31" s="282"/>
      <c r="R31" s="282"/>
      <c r="S31" s="282"/>
      <c r="T31" s="282"/>
      <c r="U31" s="282"/>
      <c r="V31" s="282"/>
    </row>
    <row r="32" spans="15:22" ht="18">
      <c r="O32" s="282"/>
      <c r="P32" s="282"/>
      <c r="Q32" s="282"/>
      <c r="R32" s="282"/>
      <c r="S32" s="282"/>
      <c r="T32" s="282"/>
      <c r="U32" s="282"/>
      <c r="V32" s="282"/>
    </row>
    <row r="33" spans="15:22" ht="18">
      <c r="O33" s="282"/>
      <c r="P33" s="282"/>
      <c r="Q33" s="282"/>
      <c r="R33" s="282"/>
      <c r="S33" s="282"/>
      <c r="T33" s="282"/>
      <c r="U33" s="282"/>
      <c r="V33" s="282"/>
    </row>
    <row r="34" spans="15:22" ht="18">
      <c r="O34" s="282"/>
      <c r="P34" s="282"/>
      <c r="Q34" s="282"/>
      <c r="R34" s="282"/>
      <c r="S34" s="282"/>
      <c r="T34" s="282"/>
      <c r="U34" s="282"/>
      <c r="V34" s="282"/>
    </row>
    <row r="35" spans="15:22" ht="18">
      <c r="O35" s="282"/>
      <c r="P35" s="282"/>
      <c r="Q35" s="282"/>
      <c r="R35" s="282"/>
      <c r="S35" s="282"/>
      <c r="T35" s="282"/>
      <c r="U35" s="282"/>
      <c r="V35" s="282"/>
    </row>
    <row r="36" spans="15:22" ht="18">
      <c r="O36" s="281" t="s">
        <v>30</v>
      </c>
      <c r="P36" s="282"/>
      <c r="Q36" s="282"/>
      <c r="R36" s="282"/>
      <c r="S36" s="282"/>
      <c r="T36" s="282"/>
      <c r="U36" s="282"/>
      <c r="V36" s="282"/>
    </row>
    <row r="37" spans="15:22" ht="18">
      <c r="O37" s="282"/>
      <c r="P37" s="282"/>
      <c r="Q37" s="282"/>
      <c r="R37" s="282"/>
      <c r="S37" s="282"/>
      <c r="T37" s="282"/>
      <c r="U37" s="282"/>
      <c r="V37" s="282"/>
    </row>
    <row r="38" spans="15:22" ht="18">
      <c r="O38" s="282"/>
      <c r="P38" s="282"/>
      <c r="Q38" s="282"/>
      <c r="R38" s="282"/>
      <c r="S38" s="282"/>
      <c r="T38" s="282"/>
      <c r="U38" s="282"/>
      <c r="V38" s="282"/>
    </row>
    <row r="39" spans="15:22" ht="18">
      <c r="O39" s="282"/>
      <c r="P39" s="282"/>
      <c r="Q39" s="282"/>
      <c r="R39" s="282"/>
      <c r="S39" s="282"/>
      <c r="T39" s="282"/>
      <c r="U39" s="282"/>
      <c r="V39" s="282"/>
    </row>
    <row r="40" spans="15:22" ht="18">
      <c r="O40" s="282"/>
      <c r="P40" s="282"/>
      <c r="Q40" s="282"/>
      <c r="R40" s="282"/>
      <c r="S40" s="282"/>
      <c r="T40" s="282"/>
      <c r="U40" s="282"/>
      <c r="V40" s="282"/>
    </row>
    <row r="41" spans="15:22" ht="18">
      <c r="O41" s="282"/>
      <c r="P41" s="282"/>
      <c r="Q41" s="282"/>
      <c r="R41" s="282"/>
      <c r="S41" s="282"/>
      <c r="T41" s="282"/>
      <c r="U41" s="282"/>
      <c r="V41" s="282"/>
    </row>
    <row r="42" spans="15:22" ht="18">
      <c r="O42" s="282"/>
      <c r="P42" s="282"/>
      <c r="Q42" s="282"/>
      <c r="R42" s="282"/>
      <c r="S42" s="282"/>
      <c r="T42" s="282"/>
      <c r="U42" s="282"/>
      <c r="V42" s="282"/>
    </row>
  </sheetData>
  <sheetProtection/>
  <mergeCells count="18">
    <mergeCell ref="O36:V42"/>
    <mergeCell ref="N3:Q3"/>
    <mergeCell ref="R3:S3"/>
    <mergeCell ref="T3:V3"/>
    <mergeCell ref="B25:D25"/>
    <mergeCell ref="D27:F27"/>
    <mergeCell ref="R27:V29"/>
    <mergeCell ref="O30:V35"/>
    <mergeCell ref="A2:V2"/>
    <mergeCell ref="B3:B4"/>
    <mergeCell ref="C3:C4"/>
    <mergeCell ref="D3:D4"/>
    <mergeCell ref="E3:E4"/>
    <mergeCell ref="F3:F4"/>
    <mergeCell ref="G3:G4"/>
    <mergeCell ref="H3:I3"/>
    <mergeCell ref="J3:K3"/>
    <mergeCell ref="L3:M3"/>
  </mergeCells>
  <printOptions/>
  <pageMargins left="0.75" right="0.75" top="1" bottom="1" header="0.5" footer="0.5"/>
  <pageSetup horizontalDpi="600" verticalDpi="600" orientation="portrait" paperSize="9"/>
  <ignoredErrors>
    <ignoredError sqref="N25:V25 N11:P23 Q11:Q23" formula="1"/>
    <ignoredError sqref="V5:V2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2007-08-27T17:14:12Z</cp:lastPrinted>
  <dcterms:created xsi:type="dcterms:W3CDTF">2006-03-15T09:07:04Z</dcterms:created>
  <dcterms:modified xsi:type="dcterms:W3CDTF">2010-11-25T11:32:50Z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