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01-03 Apr' 11 (we 14)" sheetId="1" r:id="rId1"/>
    <sheet name="01-03 Apr' 11 (TOP 20)" sheetId="2" r:id="rId2"/>
  </sheets>
  <definedNames>
    <definedName name="_xlnm.Print_Area" localSheetId="0">'01-03 Apr'' 11 (we 14)'!$A$1:$V$69</definedName>
  </definedNames>
  <calcPr fullCalcOnLoad="1"/>
</workbook>
</file>

<file path=xl/sharedStrings.xml><?xml version="1.0" encoding="utf-8"?>
<sst xmlns="http://schemas.openxmlformats.org/spreadsheetml/2006/main" count="213" uniqueCount="90">
  <si>
    <t>Last Weekend</t>
  </si>
  <si>
    <t>Distributor</t>
  </si>
  <si>
    <t>Friday</t>
  </si>
  <si>
    <t>Saturday</t>
  </si>
  <si>
    <t>Sunday</t>
  </si>
  <si>
    <t>Change</t>
  </si>
  <si>
    <t>Adm.</t>
  </si>
  <si>
    <t>G.B.O.</t>
  </si>
  <si>
    <r>
      <t>*Sorted according to Weekend Total G.B.O. - Hafta sonu toplam hasılat sütununa göre sıralanmı</t>
    </r>
    <r>
      <rPr>
        <i/>
        <sz val="9"/>
        <color indexed="23"/>
        <rFont val="Arial"/>
        <family val="0"/>
      </rPr>
      <t>ş</t>
    </r>
    <r>
      <rPr>
        <i/>
        <sz val="9"/>
        <color indexed="23"/>
        <rFont val="Administer"/>
        <family val="0"/>
      </rPr>
      <t>tır.</t>
    </r>
  </si>
  <si>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</si>
  <si>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</si>
  <si>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</si>
  <si>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Title</t>
  </si>
  <si>
    <t>Cumulative</t>
  </si>
  <si>
    <t>Scr.Avg.
(Adm.)</t>
  </si>
  <si>
    <t>Avg.
Ticket</t>
  </si>
  <si>
    <t>.</t>
  </si>
  <si>
    <t>OPEN SEASON 3</t>
  </si>
  <si>
    <t>Release
Date</t>
  </si>
  <si>
    <t>WARNER BROS. TÜRKİYE</t>
  </si>
  <si>
    <t># of
Prints</t>
  </si>
  <si>
    <t># of
Screen</t>
  </si>
  <si>
    <t>Weeks in Release</t>
  </si>
  <si>
    <t>Weekend Total</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</si>
  <si>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</si>
  <si>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</si>
  <si>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HÜR ADAM</t>
  </si>
  <si>
    <t>CHANTIER FILMS</t>
  </si>
  <si>
    <t>YOGI BEAR</t>
  </si>
  <si>
    <t>BIUTIFUL</t>
  </si>
  <si>
    <t>THE RITE</t>
  </si>
  <si>
    <t>THE FIGHTER</t>
  </si>
  <si>
    <t>İNCİR REÇELİ</t>
  </si>
  <si>
    <t>127 HOURS</t>
  </si>
  <si>
    <t>YA SONRA</t>
  </si>
  <si>
    <t>BLACK SWAN</t>
  </si>
  <si>
    <t>THE NEXT THREE DAYS</t>
  </si>
  <si>
    <t>KURTLAR VADİSİ FİLİSTİN</t>
  </si>
  <si>
    <t>CINE FILM</t>
  </si>
  <si>
    <t>BİR AVUÇ DENİZ</t>
  </si>
  <si>
    <t>SAKLI HAYATLAR</t>
  </si>
  <si>
    <t>GÖLGELER VE SURETLER</t>
  </si>
  <si>
    <t>M3 FILM</t>
  </si>
  <si>
    <t>BATTLE: LA</t>
  </si>
  <si>
    <t>LIMITLESS</t>
  </si>
  <si>
    <t>BARNEY'S VERSION</t>
  </si>
  <si>
    <t>PRESS</t>
  </si>
  <si>
    <t>YÜRÜGARİ İBRAM</t>
  </si>
  <si>
    <t>MFP-CINEGROUP</t>
  </si>
  <si>
    <t>AV MEVSİMİ</t>
  </si>
  <si>
    <t>ÇINAR AĞACI</t>
  </si>
  <si>
    <t>MEDYAVİZYON</t>
  </si>
  <si>
    <t>AŞK TESADÜFLERİ SEVER</t>
  </si>
  <si>
    <t>UIP TÜRKİYE</t>
  </si>
  <si>
    <t>ANIMALS UNITED</t>
  </si>
  <si>
    <t>THE ADJUSTMENT BUREAU</t>
  </si>
  <si>
    <t>RANGO</t>
  </si>
  <si>
    <t>THE KING'S SPEECH</t>
  </si>
  <si>
    <t>SANCTUM</t>
  </si>
  <si>
    <t>STEP UP 3 3D</t>
  </si>
  <si>
    <t>EYYVAH EYVAH 2</t>
  </si>
  <si>
    <t>ÇALGI ÇENGİ</t>
  </si>
  <si>
    <t>TRON: LEGACY</t>
  </si>
  <si>
    <t>MEGAMIND</t>
  </si>
  <si>
    <t>KOLPAÇİNO: BOMBA</t>
  </si>
  <si>
    <t>KAYBEDENLER KULÜBÜ</t>
  </si>
  <si>
    <t>JUST GO WITH IT</t>
  </si>
  <si>
    <t>I AM NUMBER FOUR</t>
  </si>
  <si>
    <t>72. KOĞUŞ</t>
  </si>
  <si>
    <t>BIG MOMMAS: LIKE FATHER, LIKE SON</t>
  </si>
  <si>
    <t>WE ARE WHAT WE ARE</t>
  </si>
  <si>
    <t>FOUR LIONS</t>
  </si>
  <si>
    <t>WINTER'S BONE</t>
  </si>
  <si>
    <t>TRUE GRIT</t>
  </si>
  <si>
    <t>TiGLON</t>
  </si>
  <si>
    <t>DRIVE ANGRY</t>
  </si>
  <si>
    <t>RED RIDING HOOD</t>
  </si>
  <si>
    <t>HOP DEDİK: DELİ DUMRUL</t>
  </si>
  <si>
    <t>NO STRINGS ATTACHED</t>
  </si>
  <si>
    <t>ATLIKARINCA</t>
  </si>
  <si>
    <t>CHERKESS</t>
  </si>
  <si>
    <t>ONAY</t>
  </si>
  <si>
    <t>MEŞ</t>
  </si>
  <si>
    <t>NAR FİLM</t>
  </si>
  <si>
    <t>ÖZEN FİLM</t>
  </si>
  <si>
    <t>I AM LOVE</t>
  </si>
  <si>
    <t>GARFIELD'S PET FORCE</t>
  </si>
  <si>
    <t>THE SOCIAL NETWORK</t>
  </si>
  <si>
    <t>THE GIRL WHO KICKED THE HORNETS' NEST</t>
  </si>
  <si>
    <t>THE LINCOLN LAWYER</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</si>
</sst>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7">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Trebuchet MS"/>
      <family val="2"/>
    </font>
    <font>
      <b/>
      <sz val="10"/>
      <name val="Arial"/>
      <family val="0"/>
    </font>
    <font>
      <sz val="10"/>
      <color indexed="10"/>
      <name val="Trebuchet MS"/>
      <family val="2"/>
    </font>
    <font>
      <b/>
      <sz val="10"/>
      <color indexed="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color indexed="63"/>
      </left>
      <right>
        <color indexed="63"/>
      </right>
      <top>
        <color indexed="63"/>
      </top>
      <bottom style="hair"/>
    </border>
    <border>
      <left style="hair"/>
      <right>
        <color indexed="63"/>
      </right>
      <top style="hair"/>
      <bottom style="thin">
        <color indexed="10"/>
      </bottom>
    </border>
    <border>
      <left style="medium"/>
      <right>
        <color indexed="63"/>
      </right>
      <top style="hair"/>
      <bottom>
        <color indexed="63"/>
      </bottom>
    </border>
    <border>
      <left>
        <color indexed="63"/>
      </left>
      <right>
        <color indexed="63"/>
      </right>
      <top>
        <color indexed="63"/>
      </top>
      <bottom style="thin">
        <color indexed="10"/>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8" fillId="20" borderId="5" applyNumberFormat="0" applyAlignment="0" applyProtection="0"/>
    <xf numFmtId="0" fontId="99" fillId="21" borderId="6" applyNumberFormat="0" applyAlignment="0" applyProtection="0"/>
    <xf numFmtId="0" fontId="100" fillId="20" borderId="6" applyNumberFormat="0" applyAlignment="0" applyProtection="0"/>
    <xf numFmtId="0" fontId="101" fillId="22" borderId="7" applyNumberFormat="0" applyAlignment="0" applyProtection="0"/>
    <xf numFmtId="0" fontId="102"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0" fontId="26" fillId="0" borderId="15"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18" xfId="0" applyNumberFormat="1" applyFont="1" applyFill="1" applyBorder="1" applyAlignment="1" applyProtection="1">
      <alignment vertical="center"/>
      <protection locked="0"/>
    </xf>
    <xf numFmtId="2" fontId="18" fillId="33" borderId="16" xfId="0" applyNumberFormat="1" applyFont="1" applyFill="1" applyBorder="1" applyAlignment="1" applyProtection="1">
      <alignment horizontal="center" vertical="center"/>
      <protection/>
    </xf>
    <xf numFmtId="2" fontId="18" fillId="0" borderId="16"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19" xfId="0" applyNumberFormat="1" applyFont="1" applyFill="1" applyBorder="1" applyAlignment="1" applyProtection="1">
      <alignment horizontal="right" vertical="center"/>
      <protection/>
    </xf>
    <xf numFmtId="43" fontId="13" fillId="0" borderId="19" xfId="40" applyFont="1" applyFill="1" applyBorder="1" applyAlignment="1" applyProtection="1">
      <alignment horizontal="left" vertical="center"/>
      <protection/>
    </xf>
    <xf numFmtId="190" fontId="13" fillId="0" borderId="19" xfId="0" applyNumberFormat="1"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3"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xf>
    <xf numFmtId="4" fontId="13" fillId="0" borderId="19" xfId="0" applyNumberFormat="1" applyFont="1" applyFill="1" applyBorder="1" applyAlignment="1" applyProtection="1">
      <alignment horizontal="right" vertical="center"/>
      <protection/>
    </xf>
    <xf numFmtId="3" fontId="13" fillId="0" borderId="19" xfId="0" applyNumberFormat="1" applyFont="1" applyFill="1" applyBorder="1" applyAlignment="1" applyProtection="1">
      <alignment horizontal="right" vertical="center"/>
      <protection/>
    </xf>
    <xf numFmtId="4" fontId="16" fillId="0" borderId="19" xfId="0" applyNumberFormat="1" applyFont="1" applyFill="1" applyBorder="1" applyAlignment="1" applyProtection="1">
      <alignment horizontal="right" vertical="center"/>
      <protection/>
    </xf>
    <xf numFmtId="3" fontId="16" fillId="0" borderId="19" xfId="0" applyNumberFormat="1" applyFont="1" applyFill="1" applyBorder="1" applyAlignment="1" applyProtection="1">
      <alignment horizontal="right" vertical="center"/>
      <protection/>
    </xf>
    <xf numFmtId="4" fontId="15"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locked="0"/>
    </xf>
    <xf numFmtId="3" fontId="17" fillId="0" borderId="19" xfId="0" applyNumberFormat="1" applyFont="1" applyFill="1" applyBorder="1" applyAlignment="1" applyProtection="1">
      <alignment horizontal="right" vertical="center"/>
      <protection locked="0"/>
    </xf>
    <xf numFmtId="2" fontId="17" fillId="0" borderId="19" xfId="0" applyNumberFormat="1" applyFont="1" applyFill="1" applyBorder="1" applyAlignment="1" applyProtection="1">
      <alignment vertical="center"/>
      <protection locked="0"/>
    </xf>
    <xf numFmtId="4" fontId="17" fillId="0" borderId="19" xfId="0" applyNumberFormat="1" applyFont="1" applyFill="1" applyBorder="1" applyAlignment="1" applyProtection="1">
      <alignment horizontal="right" vertical="center"/>
      <protection locked="0"/>
    </xf>
    <xf numFmtId="192" fontId="17" fillId="0" borderId="19" xfId="0" applyNumberFormat="1" applyFont="1" applyFill="1" applyBorder="1" applyAlignment="1" applyProtection="1">
      <alignment vertical="center"/>
      <protection locked="0"/>
    </xf>
    <xf numFmtId="2" fontId="17" fillId="0" borderId="20" xfId="0" applyNumberFormat="1" applyFont="1" applyFill="1" applyBorder="1" applyAlignment="1" applyProtection="1">
      <alignment vertical="center"/>
      <protection locked="0"/>
    </xf>
    <xf numFmtId="0" fontId="25" fillId="0" borderId="21"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2" xfId="0" applyNumberFormat="1" applyFont="1" applyFill="1" applyBorder="1" applyAlignment="1" applyProtection="1">
      <alignment horizontal="center" wrapText="1"/>
      <protection/>
    </xf>
    <xf numFmtId="0" fontId="24" fillId="0" borderId="15"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12" fillId="0" borderId="21" xfId="0" applyFont="1" applyFill="1" applyBorder="1" applyAlignment="1" applyProtection="1">
      <alignment horizontal="right" vertical="center"/>
      <protection locked="0"/>
    </xf>
    <xf numFmtId="0" fontId="12" fillId="0" borderId="21" xfId="0" applyFont="1" applyFill="1" applyBorder="1" applyAlignment="1" applyProtection="1">
      <alignment horizontal="right" vertical="center"/>
      <protection/>
    </xf>
    <xf numFmtId="0" fontId="22" fillId="0" borderId="24" xfId="0" applyFont="1" applyFill="1" applyBorder="1" applyAlignment="1" applyProtection="1">
      <alignment horizontal="right" vertical="center"/>
      <protection/>
    </xf>
    <xf numFmtId="4" fontId="24" fillId="0" borderId="14" xfId="0" applyNumberFormat="1" applyFont="1" applyFill="1" applyBorder="1" applyAlignment="1" applyProtection="1">
      <alignment horizontal="center" wrapText="1"/>
      <protection/>
    </xf>
    <xf numFmtId="3" fontId="24" fillId="0" borderId="14" xfId="0" applyNumberFormat="1" applyFont="1" applyFill="1" applyBorder="1" applyAlignment="1" applyProtection="1">
      <alignment horizontal="center" wrapText="1"/>
      <protection/>
    </xf>
    <xf numFmtId="2" fontId="24" fillId="0" borderId="14" xfId="0" applyNumberFormat="1" applyFont="1" applyFill="1" applyBorder="1" applyAlignment="1" applyProtection="1">
      <alignment horizontal="center" wrapText="1"/>
      <protection/>
    </xf>
    <xf numFmtId="2" fontId="24" fillId="0" borderId="22" xfId="0" applyNumberFormat="1" applyFont="1" applyFill="1" applyBorder="1" applyAlignment="1" applyProtection="1">
      <alignment horizontal="center" wrapText="1"/>
      <protection/>
    </xf>
    <xf numFmtId="0" fontId="0" fillId="0" borderId="11" xfId="0" applyFont="1" applyFill="1" applyBorder="1" applyAlignment="1" applyProtection="1">
      <alignment vertical="center"/>
      <protection locked="0"/>
    </xf>
    <xf numFmtId="0" fontId="24" fillId="0" borderId="21" xfId="0" applyFont="1" applyFill="1" applyBorder="1" applyAlignment="1" applyProtection="1">
      <alignment horizontal="center"/>
      <protection/>
    </xf>
    <xf numFmtId="0" fontId="37" fillId="0" borderId="21" xfId="0" applyFont="1" applyFill="1" applyBorder="1" applyAlignment="1" applyProtection="1">
      <alignment horizontal="right" vertical="center"/>
      <protection locked="0"/>
    </xf>
    <xf numFmtId="0" fontId="37" fillId="0" borderId="21" xfId="0" applyFont="1" applyFill="1" applyBorder="1" applyAlignment="1" applyProtection="1">
      <alignment horizontal="right" vertical="center"/>
      <protection/>
    </xf>
    <xf numFmtId="0" fontId="39" fillId="0" borderId="11" xfId="0" applyFont="1" applyFill="1" applyBorder="1" applyAlignment="1" applyProtection="1">
      <alignment horizontal="center" vertical="center"/>
      <protection/>
    </xf>
    <xf numFmtId="0" fontId="26"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0" fontId="26" fillId="0" borderId="25" xfId="0" applyFont="1" applyFill="1" applyBorder="1" applyAlignment="1" applyProtection="1">
      <alignment horizontal="right" vertical="center"/>
      <protection/>
    </xf>
    <xf numFmtId="0" fontId="26" fillId="0" borderId="26" xfId="0" applyFont="1" applyFill="1" applyBorder="1" applyAlignment="1" applyProtection="1">
      <alignment horizontal="right" vertical="center"/>
      <protection/>
    </xf>
    <xf numFmtId="190" fontId="37" fillId="0" borderId="11" xfId="0" applyNumberFormat="1" applyFont="1" applyFill="1" applyBorder="1" applyAlignment="1">
      <alignment horizontal="center"/>
    </xf>
    <xf numFmtId="0" fontId="37" fillId="0" borderId="11" xfId="0" applyFont="1" applyFill="1" applyBorder="1" applyAlignment="1">
      <alignment horizontal="left"/>
    </xf>
    <xf numFmtId="0" fontId="37" fillId="0" borderId="11" xfId="0" applyFont="1" applyFill="1" applyBorder="1" applyAlignment="1">
      <alignment horizontal="right"/>
    </xf>
    <xf numFmtId="4" fontId="37" fillId="0" borderId="11" xfId="43" applyNumberFormat="1" applyFont="1" applyFill="1" applyBorder="1" applyAlignment="1">
      <alignment horizontal="right"/>
    </xf>
    <xf numFmtId="3" fontId="37" fillId="0" borderId="11" xfId="43" applyNumberFormat="1" applyFont="1" applyFill="1" applyBorder="1" applyAlignment="1">
      <alignment/>
    </xf>
    <xf numFmtId="4" fontId="38" fillId="0" borderId="11" xfId="43" applyNumberFormat="1" applyFont="1" applyFill="1" applyBorder="1" applyAlignment="1" applyProtection="1">
      <alignment horizontal="right"/>
      <protection/>
    </xf>
    <xf numFmtId="3" fontId="38" fillId="0" borderId="11" xfId="43" applyNumberFormat="1" applyFont="1" applyFill="1" applyBorder="1" applyAlignment="1" applyProtection="1">
      <alignment/>
      <protection/>
    </xf>
    <xf numFmtId="2" fontId="37" fillId="0" borderId="11" xfId="43" applyNumberFormat="1" applyFont="1" applyFill="1" applyBorder="1" applyAlignment="1">
      <alignment horizontal="right"/>
    </xf>
    <xf numFmtId="4" fontId="37" fillId="0" borderId="11" xfId="43" applyNumberFormat="1" applyFont="1" applyFill="1" applyBorder="1" applyAlignment="1" applyProtection="1">
      <alignment horizontal="right"/>
      <protection/>
    </xf>
    <xf numFmtId="192" fontId="37" fillId="0" borderId="11" xfId="67" applyNumberFormat="1" applyFont="1" applyFill="1" applyBorder="1" applyAlignment="1" applyProtection="1">
      <alignment/>
      <protection/>
    </xf>
    <xf numFmtId="4" fontId="37" fillId="0" borderId="11" xfId="0" applyNumberFormat="1" applyFont="1" applyFill="1" applyBorder="1" applyAlignment="1">
      <alignment horizontal="right"/>
    </xf>
    <xf numFmtId="3" fontId="37" fillId="0" borderId="11" xfId="43" applyNumberFormat="1" applyFont="1" applyFill="1" applyBorder="1" applyAlignment="1" applyProtection="1">
      <alignment/>
      <protection locked="0"/>
    </xf>
    <xf numFmtId="0" fontId="37" fillId="0" borderId="11" xfId="0" applyFont="1" applyFill="1" applyBorder="1" applyAlignment="1" applyProtection="1">
      <alignment horizontal="left"/>
      <protection locked="0"/>
    </xf>
    <xf numFmtId="190" fontId="37" fillId="0" borderId="11" xfId="0" applyNumberFormat="1" applyFont="1" applyFill="1" applyBorder="1" applyAlignment="1" applyProtection="1">
      <alignment horizontal="center"/>
      <protection locked="0"/>
    </xf>
    <xf numFmtId="0" fontId="37" fillId="0" borderId="11" xfId="0" applyFont="1" applyFill="1" applyBorder="1" applyAlignment="1" applyProtection="1">
      <alignment horizontal="right"/>
      <protection locked="0"/>
    </xf>
    <xf numFmtId="4" fontId="37" fillId="0" borderId="11" xfId="40" applyNumberFormat="1" applyFont="1" applyFill="1" applyBorder="1" applyAlignment="1" applyProtection="1">
      <alignment horizontal="right"/>
      <protection locked="0"/>
    </xf>
    <xf numFmtId="3" fontId="37" fillId="0" borderId="11" xfId="40" applyNumberFormat="1" applyFont="1" applyFill="1" applyBorder="1" applyAlignment="1" applyProtection="1">
      <alignment/>
      <protection locked="0"/>
    </xf>
    <xf numFmtId="4" fontId="38" fillId="0" borderId="11" xfId="40" applyNumberFormat="1" applyFont="1" applyFill="1" applyBorder="1" applyAlignment="1" applyProtection="1">
      <alignment horizontal="right"/>
      <protection/>
    </xf>
    <xf numFmtId="3" fontId="38" fillId="0" borderId="11" xfId="40" applyNumberFormat="1" applyFont="1" applyFill="1" applyBorder="1" applyAlignment="1" applyProtection="1">
      <alignment/>
      <protection/>
    </xf>
    <xf numFmtId="3" fontId="37" fillId="0" borderId="11" xfId="67" applyNumberFormat="1" applyFont="1" applyFill="1" applyBorder="1" applyAlignment="1" applyProtection="1">
      <alignment/>
      <protection/>
    </xf>
    <xf numFmtId="2" fontId="37" fillId="0" borderId="11" xfId="67" applyNumberFormat="1" applyFont="1" applyFill="1" applyBorder="1" applyAlignment="1" applyProtection="1">
      <alignment horizontal="right"/>
      <protection/>
    </xf>
    <xf numFmtId="3" fontId="37" fillId="0" borderId="11" xfId="68" applyNumberFormat="1" applyFont="1" applyFill="1" applyBorder="1" applyAlignment="1" applyProtection="1">
      <alignment/>
      <protection/>
    </xf>
    <xf numFmtId="4" fontId="37" fillId="0" borderId="11" xfId="40" applyNumberFormat="1" applyFont="1" applyFill="1" applyBorder="1" applyAlignment="1" applyProtection="1">
      <alignment horizontal="right"/>
      <protection/>
    </xf>
    <xf numFmtId="3" fontId="37" fillId="0" borderId="11" xfId="0" applyNumberFormat="1" applyFont="1" applyFill="1" applyBorder="1" applyAlignment="1">
      <alignment/>
    </xf>
    <xf numFmtId="4" fontId="37" fillId="0" borderId="11" xfId="40" applyNumberFormat="1" applyFont="1" applyFill="1" applyBorder="1" applyAlignment="1">
      <alignment horizontal="right"/>
    </xf>
    <xf numFmtId="3" fontId="37" fillId="0" borderId="11" xfId="40" applyNumberFormat="1" applyFont="1" applyFill="1" applyBorder="1" applyAlignment="1">
      <alignment/>
    </xf>
    <xf numFmtId="4" fontId="38" fillId="0" borderId="11" xfId="40" applyNumberFormat="1" applyFont="1" applyFill="1" applyBorder="1" applyAlignment="1">
      <alignment horizontal="right"/>
    </xf>
    <xf numFmtId="3" fontId="38" fillId="0" borderId="11" xfId="40" applyNumberFormat="1" applyFont="1" applyFill="1" applyBorder="1" applyAlignment="1">
      <alignment/>
    </xf>
    <xf numFmtId="2" fontId="37" fillId="0" borderId="11" xfId="40" applyNumberFormat="1" applyFont="1" applyFill="1" applyBorder="1" applyAlignment="1">
      <alignment horizontal="right"/>
    </xf>
    <xf numFmtId="4" fontId="37" fillId="0" borderId="11" xfId="42" applyNumberFormat="1" applyFont="1" applyFill="1" applyBorder="1" applyAlignment="1" applyProtection="1">
      <alignment horizontal="right"/>
      <protection locked="0"/>
    </xf>
    <xf numFmtId="4" fontId="37" fillId="0" borderId="11" xfId="42" applyNumberFormat="1" applyFont="1" applyFill="1" applyBorder="1" applyAlignment="1" applyProtection="1">
      <alignment horizontal="right"/>
      <protection/>
    </xf>
    <xf numFmtId="49" fontId="37" fillId="0" borderId="11" xfId="0" applyNumberFormat="1" applyFont="1" applyFill="1" applyBorder="1" applyAlignment="1" applyProtection="1">
      <alignment horizontal="left"/>
      <protection locked="0"/>
    </xf>
    <xf numFmtId="0" fontId="37" fillId="0" borderId="11" xfId="0" applyNumberFormat="1" applyFont="1" applyFill="1" applyBorder="1" applyAlignment="1" applyProtection="1">
      <alignment horizontal="right"/>
      <protection locked="0"/>
    </xf>
    <xf numFmtId="190" fontId="37" fillId="0" borderId="11" xfId="0" applyNumberFormat="1" applyFont="1" applyFill="1" applyBorder="1" applyAlignment="1" applyProtection="1">
      <alignment horizontal="left"/>
      <protection locked="0"/>
    </xf>
    <xf numFmtId="2" fontId="37" fillId="0" borderId="11" xfId="68" applyNumberFormat="1" applyFont="1" applyFill="1" applyBorder="1" applyAlignment="1" applyProtection="1">
      <alignment horizontal="right"/>
      <protection/>
    </xf>
    <xf numFmtId="0" fontId="37" fillId="0" borderId="11" xfId="0" applyFont="1" applyFill="1" applyBorder="1" applyAlignment="1">
      <alignment horizontal="left"/>
    </xf>
    <xf numFmtId="2" fontId="37" fillId="0" borderId="11" xfId="67" applyNumberFormat="1" applyFont="1" applyFill="1" applyBorder="1" applyAlignment="1">
      <alignment horizontal="right"/>
    </xf>
    <xf numFmtId="190" fontId="37" fillId="0" borderId="11" xfId="0" applyNumberFormat="1" applyFont="1" applyFill="1" applyBorder="1" applyAlignment="1">
      <alignment horizontal="center"/>
    </xf>
    <xf numFmtId="0" fontId="37" fillId="0" borderId="11" xfId="0" applyFont="1" applyFill="1" applyBorder="1" applyAlignment="1">
      <alignment horizontal="right"/>
    </xf>
    <xf numFmtId="4" fontId="37" fillId="0" borderId="11" xfId="0" applyNumberFormat="1" applyFont="1" applyFill="1" applyBorder="1" applyAlignment="1">
      <alignment horizontal="right"/>
    </xf>
    <xf numFmtId="3" fontId="37" fillId="0" borderId="11" xfId="0" applyNumberFormat="1" applyFont="1" applyFill="1" applyBorder="1" applyAlignment="1">
      <alignment/>
    </xf>
    <xf numFmtId="4" fontId="38" fillId="0" borderId="11" xfId="0" applyNumberFormat="1" applyFont="1" applyFill="1" applyBorder="1" applyAlignment="1">
      <alignment horizontal="right"/>
    </xf>
    <xf numFmtId="3" fontId="38" fillId="0" borderId="11" xfId="0" applyNumberFormat="1" applyFont="1" applyFill="1" applyBorder="1" applyAlignment="1">
      <alignment/>
    </xf>
    <xf numFmtId="2" fontId="37" fillId="0" borderId="11" xfId="0" applyNumberFormat="1" applyFont="1" applyFill="1" applyBorder="1" applyAlignment="1">
      <alignment horizontal="right"/>
    </xf>
    <xf numFmtId="4" fontId="37" fillId="0" borderId="11" xfId="52" applyNumberFormat="1" applyFont="1" applyFill="1" applyBorder="1" applyAlignment="1" applyProtection="1">
      <alignment horizontal="right"/>
      <protection/>
    </xf>
    <xf numFmtId="3" fontId="37" fillId="0" borderId="11" xfId="52" applyNumberFormat="1" applyFont="1" applyFill="1" applyBorder="1" applyAlignment="1" applyProtection="1">
      <alignment/>
      <protection/>
    </xf>
    <xf numFmtId="4" fontId="38" fillId="0" borderId="11" xfId="52" applyNumberFormat="1" applyFont="1" applyFill="1" applyBorder="1" applyAlignment="1" applyProtection="1">
      <alignment horizontal="right"/>
      <protection/>
    </xf>
    <xf numFmtId="3" fontId="38" fillId="0" borderId="11" xfId="52" applyNumberFormat="1" applyFont="1" applyFill="1" applyBorder="1" applyAlignment="1" applyProtection="1">
      <alignment/>
      <protection/>
    </xf>
    <xf numFmtId="3" fontId="37" fillId="0" borderId="11" xfId="0" applyNumberFormat="1" applyFont="1" applyFill="1" applyBorder="1" applyAlignment="1" applyProtection="1">
      <alignment/>
      <protection/>
    </xf>
    <xf numFmtId="2" fontId="37" fillId="0" borderId="11" xfId="0" applyNumberFormat="1" applyFont="1" applyFill="1" applyBorder="1" applyAlignment="1" applyProtection="1">
      <alignment horizontal="right"/>
      <protection/>
    </xf>
    <xf numFmtId="4" fontId="37" fillId="0" borderId="11" xfId="52" applyNumberFormat="1" applyFont="1" applyFill="1" applyBorder="1" applyAlignment="1" applyProtection="1">
      <alignment horizontal="right"/>
      <protection locked="0"/>
    </xf>
    <xf numFmtId="3" fontId="37" fillId="0" borderId="11" xfId="52" applyNumberFormat="1" applyFont="1" applyFill="1" applyBorder="1" applyAlignment="1" applyProtection="1">
      <alignment/>
      <protection locked="0"/>
    </xf>
    <xf numFmtId="3" fontId="37" fillId="0" borderId="11" xfId="42" applyNumberFormat="1" applyFont="1" applyFill="1" applyBorder="1" applyAlignment="1" applyProtection="1">
      <alignment/>
      <protection locked="0"/>
    </xf>
    <xf numFmtId="4" fontId="38" fillId="0" borderId="11" xfId="42" applyNumberFormat="1" applyFont="1" applyFill="1" applyBorder="1" applyAlignment="1" applyProtection="1">
      <alignment horizontal="right"/>
      <protection/>
    </xf>
    <xf numFmtId="3" fontId="38" fillId="0" borderId="11" xfId="42" applyNumberFormat="1" applyFont="1" applyFill="1" applyBorder="1" applyAlignment="1" applyProtection="1">
      <alignment/>
      <protection/>
    </xf>
    <xf numFmtId="204" fontId="37" fillId="0" borderId="27" xfId="0" applyNumberFormat="1" applyFont="1" applyFill="1" applyBorder="1" applyAlignment="1">
      <alignment horizontal="left"/>
    </xf>
    <xf numFmtId="190" fontId="37" fillId="0" borderId="28" xfId="0" applyNumberFormat="1" applyFont="1" applyFill="1" applyBorder="1" applyAlignment="1">
      <alignment horizontal="center"/>
    </xf>
    <xf numFmtId="0" fontId="37" fillId="0" borderId="28" xfId="0" applyFont="1" applyFill="1" applyBorder="1" applyAlignment="1">
      <alignment horizontal="left"/>
    </xf>
    <xf numFmtId="0" fontId="37" fillId="0" borderId="28" xfId="0" applyFont="1" applyFill="1" applyBorder="1" applyAlignment="1">
      <alignment horizontal="right"/>
    </xf>
    <xf numFmtId="4" fontId="37" fillId="0" borderId="28" xfId="43" applyNumberFormat="1" applyFont="1" applyFill="1" applyBorder="1" applyAlignment="1">
      <alignment horizontal="right"/>
    </xf>
    <xf numFmtId="3" fontId="37" fillId="0" borderId="28" xfId="43" applyNumberFormat="1" applyFont="1" applyFill="1" applyBorder="1" applyAlignment="1">
      <alignment/>
    </xf>
    <xf numFmtId="4" fontId="38" fillId="0" borderId="28" xfId="43" applyNumberFormat="1" applyFont="1" applyFill="1" applyBorder="1" applyAlignment="1" applyProtection="1">
      <alignment horizontal="right"/>
      <protection/>
    </xf>
    <xf numFmtId="3" fontId="38" fillId="0" borderId="28" xfId="43" applyNumberFormat="1" applyFont="1" applyFill="1" applyBorder="1" applyAlignment="1" applyProtection="1">
      <alignment/>
      <protection/>
    </xf>
    <xf numFmtId="2" fontId="37" fillId="0" borderId="28" xfId="43" applyNumberFormat="1" applyFont="1" applyFill="1" applyBorder="1" applyAlignment="1">
      <alignment horizontal="right"/>
    </xf>
    <xf numFmtId="4" fontId="37" fillId="0" borderId="28" xfId="43" applyNumberFormat="1" applyFont="1" applyFill="1" applyBorder="1" applyAlignment="1" applyProtection="1">
      <alignment horizontal="right"/>
      <protection/>
    </xf>
    <xf numFmtId="192" fontId="37" fillId="0" borderId="28" xfId="67" applyNumberFormat="1" applyFont="1" applyFill="1" applyBorder="1" applyAlignment="1" applyProtection="1">
      <alignment/>
      <protection/>
    </xf>
    <xf numFmtId="4" fontId="37" fillId="0" borderId="28" xfId="0" applyNumberFormat="1" applyFont="1" applyFill="1" applyBorder="1" applyAlignment="1">
      <alignment horizontal="right"/>
    </xf>
    <xf numFmtId="3" fontId="37" fillId="0" borderId="28" xfId="43" applyNumberFormat="1" applyFont="1" applyFill="1" applyBorder="1" applyAlignment="1" applyProtection="1">
      <alignment/>
      <protection locked="0"/>
    </xf>
    <xf numFmtId="2" fontId="37" fillId="0" borderId="29" xfId="0" applyNumberFormat="1" applyFont="1" applyFill="1" applyBorder="1" applyAlignment="1">
      <alignment horizontal="right"/>
    </xf>
    <xf numFmtId="0" fontId="37" fillId="0" borderId="30" xfId="0" applyFont="1" applyFill="1" applyBorder="1" applyAlignment="1" applyProtection="1">
      <alignment horizontal="left"/>
      <protection locked="0"/>
    </xf>
    <xf numFmtId="2" fontId="37" fillId="0" borderId="31" xfId="40" applyNumberFormat="1" applyFont="1" applyFill="1" applyBorder="1" applyAlignment="1" applyProtection="1">
      <alignment horizontal="right"/>
      <protection locked="0"/>
    </xf>
    <xf numFmtId="2" fontId="37" fillId="0" borderId="31" xfId="67" applyNumberFormat="1" applyFont="1" applyFill="1" applyBorder="1" applyAlignment="1" applyProtection="1">
      <alignment horizontal="right"/>
      <protection/>
    </xf>
    <xf numFmtId="0" fontId="37" fillId="0" borderId="30" xfId="0" applyFont="1" applyFill="1" applyBorder="1" applyAlignment="1">
      <alignment horizontal="left"/>
    </xf>
    <xf numFmtId="2" fontId="37" fillId="0" borderId="31" xfId="0" applyNumberFormat="1" applyFont="1" applyFill="1" applyBorder="1" applyAlignment="1">
      <alignment horizontal="right"/>
    </xf>
    <xf numFmtId="204" fontId="37" fillId="0" borderId="30" xfId="0" applyNumberFormat="1" applyFont="1" applyFill="1" applyBorder="1" applyAlignment="1">
      <alignment horizontal="left"/>
    </xf>
    <xf numFmtId="0" fontId="37" fillId="0" borderId="30" xfId="54" applyFont="1" applyFill="1" applyBorder="1" applyAlignment="1">
      <alignment horizontal="left"/>
      <protection/>
    </xf>
    <xf numFmtId="2" fontId="37" fillId="0" borderId="31" xfId="40" applyNumberFormat="1" applyFont="1" applyFill="1" applyBorder="1" applyAlignment="1">
      <alignment horizontal="right"/>
    </xf>
    <xf numFmtId="2" fontId="37" fillId="0" borderId="31" xfId="68" applyNumberFormat="1" applyFont="1" applyFill="1" applyBorder="1" applyAlignment="1" applyProtection="1">
      <alignment horizontal="right"/>
      <protection/>
    </xf>
    <xf numFmtId="0" fontId="37" fillId="0" borderId="30" xfId="54" applyFont="1" applyFill="1" applyBorder="1" applyAlignment="1">
      <alignment horizontal="left"/>
      <protection/>
    </xf>
    <xf numFmtId="0" fontId="37" fillId="0" borderId="30" xfId="0" applyNumberFormat="1" applyFont="1" applyFill="1" applyBorder="1" applyAlignment="1" applyProtection="1">
      <alignment horizontal="left"/>
      <protection locked="0"/>
    </xf>
    <xf numFmtId="0" fontId="37" fillId="0" borderId="30" xfId="0" applyFont="1" applyFill="1" applyBorder="1" applyAlignment="1">
      <alignment horizontal="left"/>
    </xf>
    <xf numFmtId="2" fontId="37" fillId="0" borderId="31" xfId="0" applyNumberFormat="1" applyFont="1" applyFill="1" applyBorder="1" applyAlignment="1">
      <alignment horizontal="right"/>
    </xf>
    <xf numFmtId="2" fontId="37" fillId="0" borderId="31" xfId="52" applyNumberFormat="1" applyFont="1" applyFill="1" applyBorder="1" applyAlignment="1" applyProtection="1">
      <alignment horizontal="right"/>
      <protection/>
    </xf>
    <xf numFmtId="0" fontId="37" fillId="0" borderId="32" xfId="0" applyFont="1" applyFill="1" applyBorder="1" applyAlignment="1">
      <alignment horizontal="left"/>
    </xf>
    <xf numFmtId="190" fontId="37" fillId="0" borderId="14" xfId="0" applyNumberFormat="1" applyFont="1" applyFill="1" applyBorder="1" applyAlignment="1">
      <alignment horizontal="center"/>
    </xf>
    <xf numFmtId="0" fontId="37" fillId="0" borderId="14" xfId="0" applyFont="1" applyFill="1" applyBorder="1" applyAlignment="1">
      <alignment horizontal="left"/>
    </xf>
    <xf numFmtId="0" fontId="37" fillId="0" borderId="14" xfId="0" applyFont="1" applyFill="1" applyBorder="1" applyAlignment="1">
      <alignment horizontal="right"/>
    </xf>
    <xf numFmtId="4" fontId="37" fillId="0" borderId="14" xfId="52" applyNumberFormat="1" applyFont="1" applyFill="1" applyBorder="1" applyAlignment="1" applyProtection="1">
      <alignment horizontal="right"/>
      <protection/>
    </xf>
    <xf numFmtId="3" fontId="37" fillId="0" borderId="14" xfId="52" applyNumberFormat="1" applyFont="1" applyFill="1" applyBorder="1" applyAlignment="1" applyProtection="1">
      <alignment/>
      <protection/>
    </xf>
    <xf numFmtId="4" fontId="38" fillId="0" borderId="14" xfId="52" applyNumberFormat="1" applyFont="1" applyFill="1" applyBorder="1" applyAlignment="1" applyProtection="1">
      <alignment horizontal="right"/>
      <protection/>
    </xf>
    <xf numFmtId="3" fontId="38" fillId="0" borderId="14" xfId="52" applyNumberFormat="1" applyFont="1" applyFill="1" applyBorder="1" applyAlignment="1" applyProtection="1">
      <alignment/>
      <protection/>
    </xf>
    <xf numFmtId="3" fontId="37" fillId="0" borderId="14" xfId="0" applyNumberFormat="1" applyFont="1" applyFill="1" applyBorder="1" applyAlignment="1" applyProtection="1">
      <alignment/>
      <protection/>
    </xf>
    <xf numFmtId="2" fontId="37" fillId="0" borderId="14" xfId="0" applyNumberFormat="1" applyFont="1" applyFill="1" applyBorder="1" applyAlignment="1" applyProtection="1">
      <alignment horizontal="right"/>
      <protection/>
    </xf>
    <xf numFmtId="4" fontId="37" fillId="0" borderId="14" xfId="52" applyNumberFormat="1" applyFont="1" applyFill="1" applyBorder="1" applyAlignment="1" applyProtection="1">
      <alignment horizontal="right"/>
      <protection locked="0"/>
    </xf>
    <xf numFmtId="192" fontId="37" fillId="0" borderId="14" xfId="67" applyNumberFormat="1" applyFont="1" applyFill="1" applyBorder="1" applyAlignment="1" applyProtection="1">
      <alignment/>
      <protection/>
    </xf>
    <xf numFmtId="3" fontId="37" fillId="0" borderId="14" xfId="52" applyNumberFormat="1" applyFont="1" applyFill="1" applyBorder="1" applyAlignment="1" applyProtection="1">
      <alignment/>
      <protection locked="0"/>
    </xf>
    <xf numFmtId="2" fontId="37" fillId="0" borderId="22" xfId="52" applyNumberFormat="1" applyFont="1" applyFill="1" applyBorder="1" applyAlignment="1" applyProtection="1">
      <alignment horizontal="right"/>
      <protection/>
    </xf>
    <xf numFmtId="0" fontId="37" fillId="0" borderId="33" xfId="0" applyFont="1" applyFill="1" applyBorder="1" applyAlignment="1" applyProtection="1">
      <alignment horizontal="left"/>
      <protection locked="0"/>
    </xf>
    <xf numFmtId="190" fontId="37" fillId="0" borderId="10" xfId="0" applyNumberFormat="1" applyFont="1" applyFill="1" applyBorder="1" applyAlignment="1" applyProtection="1">
      <alignment horizontal="center"/>
      <protection locked="0"/>
    </xf>
    <xf numFmtId="0" fontId="37" fillId="0" borderId="10" xfId="0" applyFont="1" applyFill="1" applyBorder="1" applyAlignment="1" applyProtection="1">
      <alignment horizontal="left"/>
      <protection locked="0"/>
    </xf>
    <xf numFmtId="0" fontId="37" fillId="0" borderId="10" xfId="0" applyFont="1" applyFill="1" applyBorder="1" applyAlignment="1" applyProtection="1">
      <alignment horizontal="right"/>
      <protection locked="0"/>
    </xf>
    <xf numFmtId="4" fontId="37" fillId="0" borderId="10" xfId="40" applyNumberFormat="1" applyFont="1" applyFill="1" applyBorder="1" applyAlignment="1" applyProtection="1">
      <alignment horizontal="right"/>
      <protection locked="0"/>
    </xf>
    <xf numFmtId="3" fontId="37" fillId="0" borderId="10" xfId="40" applyNumberFormat="1" applyFont="1" applyFill="1" applyBorder="1" applyAlignment="1" applyProtection="1">
      <alignment/>
      <protection locked="0"/>
    </xf>
    <xf numFmtId="4" fontId="38" fillId="0" borderId="10" xfId="40" applyNumberFormat="1" applyFont="1" applyFill="1" applyBorder="1" applyAlignment="1" applyProtection="1">
      <alignment horizontal="right"/>
      <protection/>
    </xf>
    <xf numFmtId="3" fontId="38" fillId="0" borderId="10" xfId="40" applyNumberFormat="1" applyFont="1" applyFill="1" applyBorder="1" applyAlignment="1" applyProtection="1">
      <alignment/>
      <protection/>
    </xf>
    <xf numFmtId="3" fontId="37" fillId="0" borderId="10" xfId="67" applyNumberFormat="1" applyFont="1" applyFill="1" applyBorder="1" applyAlignment="1" applyProtection="1">
      <alignment/>
      <protection/>
    </xf>
    <xf numFmtId="2" fontId="37" fillId="0" borderId="10" xfId="67" applyNumberFormat="1" applyFont="1" applyFill="1" applyBorder="1" applyAlignment="1" applyProtection="1">
      <alignment horizontal="right"/>
      <protection/>
    </xf>
    <xf numFmtId="192" fontId="37" fillId="0" borderId="10" xfId="67" applyNumberFormat="1" applyFont="1" applyFill="1" applyBorder="1" applyAlignment="1" applyProtection="1">
      <alignment/>
      <protection/>
    </xf>
    <xf numFmtId="2" fontId="37" fillId="0" borderId="34" xfId="40" applyNumberFormat="1" applyFont="1" applyFill="1" applyBorder="1" applyAlignment="1" applyProtection="1">
      <alignment horizontal="right"/>
      <protection locked="0"/>
    </xf>
    <xf numFmtId="0" fontId="37" fillId="0" borderId="35" xfId="0" applyFont="1" applyFill="1" applyBorder="1" applyAlignment="1" applyProtection="1">
      <alignment horizontal="left"/>
      <protection locked="0"/>
    </xf>
    <xf numFmtId="190" fontId="37" fillId="0" borderId="36" xfId="0" applyNumberFormat="1" applyFont="1" applyFill="1" applyBorder="1" applyAlignment="1" applyProtection="1">
      <alignment horizontal="center"/>
      <protection locked="0"/>
    </xf>
    <xf numFmtId="0" fontId="37" fillId="0" borderId="36" xfId="0" applyFont="1" applyFill="1" applyBorder="1" applyAlignment="1" applyProtection="1">
      <alignment horizontal="left"/>
      <protection locked="0"/>
    </xf>
    <xf numFmtId="0" fontId="37" fillId="0" borderId="36" xfId="0" applyFont="1" applyFill="1" applyBorder="1" applyAlignment="1" applyProtection="1">
      <alignment horizontal="right"/>
      <protection locked="0"/>
    </xf>
    <xf numFmtId="4" fontId="37" fillId="0" borderId="36" xfId="40" applyNumberFormat="1" applyFont="1" applyFill="1" applyBorder="1" applyAlignment="1" applyProtection="1">
      <alignment horizontal="right"/>
      <protection locked="0"/>
    </xf>
    <xf numFmtId="3" fontId="37" fillId="0" borderId="36" xfId="40" applyNumberFormat="1" applyFont="1" applyFill="1" applyBorder="1" applyAlignment="1" applyProtection="1">
      <alignment/>
      <protection locked="0"/>
    </xf>
    <xf numFmtId="4" fontId="38" fillId="0" borderId="36" xfId="40" applyNumberFormat="1" applyFont="1" applyFill="1" applyBorder="1" applyAlignment="1" applyProtection="1">
      <alignment horizontal="right"/>
      <protection/>
    </xf>
    <xf numFmtId="3" fontId="38" fillId="0" borderId="36" xfId="40" applyNumberFormat="1" applyFont="1" applyFill="1" applyBorder="1" applyAlignment="1" applyProtection="1">
      <alignment/>
      <protection/>
    </xf>
    <xf numFmtId="3" fontId="37" fillId="0" borderId="36" xfId="67" applyNumberFormat="1" applyFont="1" applyFill="1" applyBorder="1" applyAlignment="1" applyProtection="1">
      <alignment/>
      <protection/>
    </xf>
    <xf numFmtId="2" fontId="37" fillId="0" borderId="36" xfId="67" applyNumberFormat="1" applyFont="1" applyFill="1" applyBorder="1" applyAlignment="1" applyProtection="1">
      <alignment horizontal="right"/>
      <protection/>
    </xf>
    <xf numFmtId="192" fontId="37" fillId="0" borderId="36" xfId="67" applyNumberFormat="1" applyFont="1" applyFill="1" applyBorder="1" applyAlignment="1" applyProtection="1">
      <alignment/>
      <protection/>
    </xf>
    <xf numFmtId="2" fontId="37" fillId="0" borderId="37" xfId="40" applyNumberFormat="1" applyFont="1" applyFill="1" applyBorder="1" applyAlignment="1" applyProtection="1">
      <alignment horizontal="right"/>
      <protection locked="0"/>
    </xf>
    <xf numFmtId="0" fontId="40" fillId="0" borderId="30" xfId="0" applyFont="1" applyFill="1" applyBorder="1" applyAlignment="1" applyProtection="1">
      <alignment horizontal="left"/>
      <protection locked="0"/>
    </xf>
    <xf numFmtId="190" fontId="40" fillId="0" borderId="11" xfId="0" applyNumberFormat="1" applyFont="1" applyFill="1" applyBorder="1" applyAlignment="1" applyProtection="1">
      <alignment horizontal="center"/>
      <protection locked="0"/>
    </xf>
    <xf numFmtId="0" fontId="40" fillId="0" borderId="11" xfId="0" applyFont="1" applyFill="1" applyBorder="1" applyAlignment="1" applyProtection="1">
      <alignment horizontal="left"/>
      <protection locked="0"/>
    </xf>
    <xf numFmtId="0" fontId="40" fillId="0" borderId="11" xfId="0" applyFont="1" applyFill="1" applyBorder="1" applyAlignment="1" applyProtection="1">
      <alignment horizontal="right"/>
      <protection locked="0"/>
    </xf>
    <xf numFmtId="4" fontId="40" fillId="0" borderId="11" xfId="40" applyNumberFormat="1" applyFont="1" applyFill="1" applyBorder="1" applyAlignment="1" applyProtection="1">
      <alignment horizontal="right"/>
      <protection locked="0"/>
    </xf>
    <xf numFmtId="3" fontId="40" fillId="0" borderId="11" xfId="40" applyNumberFormat="1" applyFont="1" applyFill="1" applyBorder="1" applyAlignment="1" applyProtection="1">
      <alignment/>
      <protection locked="0"/>
    </xf>
    <xf numFmtId="4" fontId="41" fillId="0" borderId="11" xfId="40" applyNumberFormat="1" applyFont="1" applyFill="1" applyBorder="1" applyAlignment="1" applyProtection="1">
      <alignment horizontal="right"/>
      <protection/>
    </xf>
    <xf numFmtId="3" fontId="41" fillId="0" borderId="11" xfId="40" applyNumberFormat="1" applyFont="1" applyFill="1" applyBorder="1" applyAlignment="1" applyProtection="1">
      <alignment/>
      <protection/>
    </xf>
    <xf numFmtId="3" fontId="40" fillId="0" borderId="11" xfId="67" applyNumberFormat="1" applyFont="1" applyFill="1" applyBorder="1" applyAlignment="1" applyProtection="1">
      <alignment/>
      <protection/>
    </xf>
    <xf numFmtId="2" fontId="40" fillId="0" borderId="11" xfId="67" applyNumberFormat="1" applyFont="1" applyFill="1" applyBorder="1" applyAlignment="1" applyProtection="1">
      <alignment horizontal="right"/>
      <protection/>
    </xf>
    <xf numFmtId="192" fontId="40" fillId="0" borderId="11" xfId="67" applyNumberFormat="1" applyFont="1" applyFill="1" applyBorder="1" applyAlignment="1" applyProtection="1">
      <alignment/>
      <protection/>
    </xf>
    <xf numFmtId="2" fontId="40" fillId="0" borderId="31" xfId="40" applyNumberFormat="1" applyFont="1" applyFill="1" applyBorder="1" applyAlignment="1" applyProtection="1">
      <alignment horizontal="right"/>
      <protection locked="0"/>
    </xf>
    <xf numFmtId="0" fontId="40" fillId="0" borderId="30" xfId="0" applyFont="1" applyFill="1" applyBorder="1" applyAlignment="1">
      <alignment horizontal="left"/>
    </xf>
    <xf numFmtId="190" fontId="40" fillId="0" borderId="11" xfId="0" applyNumberFormat="1" applyFont="1" applyFill="1" applyBorder="1" applyAlignment="1">
      <alignment horizontal="center"/>
    </xf>
    <xf numFmtId="0" fontId="40" fillId="0" borderId="11" xfId="0" applyFont="1" applyFill="1" applyBorder="1" applyAlignment="1">
      <alignment horizontal="left"/>
    </xf>
    <xf numFmtId="0" fontId="40" fillId="0" borderId="11" xfId="0" applyFont="1" applyFill="1" applyBorder="1" applyAlignment="1">
      <alignment horizontal="right"/>
    </xf>
    <xf numFmtId="4" fontId="40" fillId="0" borderId="11" xfId="40" applyNumberFormat="1" applyFont="1" applyFill="1" applyBorder="1" applyAlignment="1">
      <alignment horizontal="right"/>
    </xf>
    <xf numFmtId="3" fontId="40" fillId="0" borderId="11" xfId="40" applyNumberFormat="1" applyFont="1" applyFill="1" applyBorder="1" applyAlignment="1">
      <alignment/>
    </xf>
    <xf numFmtId="4" fontId="41" fillId="0" borderId="11" xfId="40" applyNumberFormat="1" applyFont="1" applyFill="1" applyBorder="1" applyAlignment="1">
      <alignment horizontal="right"/>
    </xf>
    <xf numFmtId="3" fontId="41" fillId="0" borderId="11" xfId="40" applyNumberFormat="1" applyFont="1" applyFill="1" applyBorder="1" applyAlignment="1">
      <alignment/>
    </xf>
    <xf numFmtId="2" fontId="40" fillId="0" borderId="31" xfId="0" applyNumberFormat="1" applyFont="1" applyFill="1" applyBorder="1" applyAlignment="1">
      <alignment horizontal="right"/>
    </xf>
    <xf numFmtId="204" fontId="40" fillId="0" borderId="30" xfId="0" applyNumberFormat="1" applyFont="1" applyFill="1" applyBorder="1" applyAlignment="1">
      <alignment horizontal="left"/>
    </xf>
    <xf numFmtId="4" fontId="40" fillId="0" borderId="11" xfId="43" applyNumberFormat="1" applyFont="1" applyFill="1" applyBorder="1" applyAlignment="1">
      <alignment horizontal="right"/>
    </xf>
    <xf numFmtId="3" fontId="40" fillId="0" borderId="11" xfId="43" applyNumberFormat="1" applyFont="1" applyFill="1" applyBorder="1" applyAlignment="1">
      <alignment/>
    </xf>
    <xf numFmtId="4" fontId="41" fillId="0" borderId="11" xfId="43" applyNumberFormat="1" applyFont="1" applyFill="1" applyBorder="1" applyAlignment="1" applyProtection="1">
      <alignment horizontal="right"/>
      <protection/>
    </xf>
    <xf numFmtId="3" fontId="41" fillId="0" borderId="11" xfId="43" applyNumberFormat="1" applyFont="1" applyFill="1" applyBorder="1" applyAlignment="1" applyProtection="1">
      <alignment/>
      <protection/>
    </xf>
    <xf numFmtId="2" fontId="40" fillId="0" borderId="11" xfId="43" applyNumberFormat="1" applyFont="1" applyFill="1" applyBorder="1" applyAlignment="1">
      <alignment horizontal="right"/>
    </xf>
    <xf numFmtId="4" fontId="40" fillId="0" borderId="11" xfId="43" applyNumberFormat="1" applyFont="1" applyFill="1" applyBorder="1" applyAlignment="1" applyProtection="1">
      <alignment horizontal="right"/>
      <protection/>
    </xf>
    <xf numFmtId="4" fontId="40" fillId="0" borderId="11" xfId="0" applyNumberFormat="1" applyFont="1" applyFill="1" applyBorder="1" applyAlignment="1">
      <alignment horizontal="right"/>
    </xf>
    <xf numFmtId="3" fontId="40" fillId="0" borderId="11" xfId="43" applyNumberFormat="1" applyFont="1" applyFill="1" applyBorder="1" applyAlignment="1" applyProtection="1">
      <alignment/>
      <protection locked="0"/>
    </xf>
    <xf numFmtId="190" fontId="40" fillId="0" borderId="11" xfId="0" applyNumberFormat="1" applyFont="1" applyFill="1" applyBorder="1" applyAlignment="1" applyProtection="1">
      <alignment horizontal="left"/>
      <protection locked="0"/>
    </xf>
    <xf numFmtId="4" fontId="40" fillId="0" borderId="11" xfId="40" applyNumberFormat="1" applyFont="1" applyFill="1" applyBorder="1" applyAlignment="1" applyProtection="1">
      <alignment horizontal="right"/>
      <protection/>
    </xf>
    <xf numFmtId="4" fontId="40" fillId="0" borderId="11" xfId="0" applyNumberFormat="1" applyFont="1" applyFill="1" applyBorder="1" applyAlignment="1" applyProtection="1">
      <alignment horizontal="right"/>
      <protection locked="0"/>
    </xf>
    <xf numFmtId="3" fontId="40" fillId="0" borderId="11" xfId="0" applyNumberFormat="1" applyFont="1" applyFill="1" applyBorder="1" applyAlignment="1" applyProtection="1">
      <alignment/>
      <protection locked="0"/>
    </xf>
    <xf numFmtId="4" fontId="41" fillId="0" borderId="11" xfId="0" applyNumberFormat="1" applyFont="1" applyFill="1" applyBorder="1" applyAlignment="1" applyProtection="1">
      <alignment horizontal="right"/>
      <protection locked="0"/>
    </xf>
    <xf numFmtId="3" fontId="41" fillId="0" borderId="11" xfId="0" applyNumberFormat="1" applyFont="1" applyFill="1" applyBorder="1" applyAlignment="1" applyProtection="1">
      <alignment/>
      <protection locked="0"/>
    </xf>
    <xf numFmtId="2" fontId="40" fillId="0" borderId="11" xfId="0" applyNumberFormat="1" applyFont="1" applyFill="1" applyBorder="1" applyAlignment="1" applyProtection="1">
      <alignment horizontal="right"/>
      <protection locked="0"/>
    </xf>
    <xf numFmtId="2" fontId="40" fillId="0" borderId="31" xfId="0" applyNumberFormat="1" applyFont="1" applyFill="1" applyBorder="1" applyAlignment="1" applyProtection="1">
      <alignment horizontal="right"/>
      <protection locked="0"/>
    </xf>
    <xf numFmtId="0" fontId="40" fillId="0" borderId="32" xfId="0" applyFont="1" applyFill="1" applyBorder="1" applyAlignment="1" applyProtection="1">
      <alignment horizontal="left"/>
      <protection locked="0"/>
    </xf>
    <xf numFmtId="190" fontId="40" fillId="0" borderId="14" xfId="0" applyNumberFormat="1" applyFont="1" applyFill="1" applyBorder="1" applyAlignment="1" applyProtection="1">
      <alignment horizontal="center"/>
      <protection locked="0"/>
    </xf>
    <xf numFmtId="0" fontId="40" fillId="0" borderId="14" xfId="0" applyFont="1" applyFill="1" applyBorder="1" applyAlignment="1" applyProtection="1">
      <alignment horizontal="left"/>
      <protection locked="0"/>
    </xf>
    <xf numFmtId="0" fontId="40" fillId="0" borderId="14" xfId="0" applyFont="1" applyFill="1" applyBorder="1" applyAlignment="1" applyProtection="1">
      <alignment horizontal="right"/>
      <protection locked="0"/>
    </xf>
    <xf numFmtId="4" fontId="40" fillId="0" borderId="14" xfId="0" applyNumberFormat="1" applyFont="1" applyFill="1" applyBorder="1" applyAlignment="1" applyProtection="1">
      <alignment horizontal="right"/>
      <protection locked="0"/>
    </xf>
    <xf numFmtId="3" fontId="40" fillId="0" borderId="14" xfId="0" applyNumberFormat="1" applyFont="1" applyFill="1" applyBorder="1" applyAlignment="1" applyProtection="1">
      <alignment/>
      <protection locked="0"/>
    </xf>
    <xf numFmtId="4" fontId="41" fillId="0" borderId="14" xfId="0" applyNumberFormat="1" applyFont="1" applyFill="1" applyBorder="1" applyAlignment="1" applyProtection="1">
      <alignment horizontal="right"/>
      <protection locked="0"/>
    </xf>
    <xf numFmtId="3" fontId="41" fillId="0" borderId="14" xfId="0" applyNumberFormat="1" applyFont="1" applyFill="1" applyBorder="1" applyAlignment="1" applyProtection="1">
      <alignment/>
      <protection locked="0"/>
    </xf>
    <xf numFmtId="2" fontId="40" fillId="0" borderId="14" xfId="0" applyNumberFormat="1" applyFont="1" applyFill="1" applyBorder="1" applyAlignment="1" applyProtection="1">
      <alignment horizontal="right"/>
      <protection locked="0"/>
    </xf>
    <xf numFmtId="4" fontId="40" fillId="0" borderId="14" xfId="40" applyNumberFormat="1" applyFont="1" applyFill="1" applyBorder="1" applyAlignment="1">
      <alignment horizontal="right"/>
    </xf>
    <xf numFmtId="192" fontId="40" fillId="0" borderId="14" xfId="67" applyNumberFormat="1" applyFont="1" applyFill="1" applyBorder="1" applyAlignment="1" applyProtection="1">
      <alignment/>
      <protection/>
    </xf>
    <xf numFmtId="2" fontId="40" fillId="0" borderId="22" xfId="0" applyNumberFormat="1" applyFont="1" applyFill="1" applyBorder="1" applyAlignment="1" applyProtection="1">
      <alignment horizontal="right"/>
      <protection locked="0"/>
    </xf>
    <xf numFmtId="190" fontId="31" fillId="0" borderId="20" xfId="0" applyNumberFormat="1" applyFont="1" applyFill="1" applyBorder="1" applyAlignment="1" applyProtection="1">
      <alignment horizontal="center" vertical="center" wrapText="1"/>
      <protection/>
    </xf>
    <xf numFmtId="190" fontId="32" fillId="0" borderId="38" xfId="0" applyNumberFormat="1" applyFont="1" applyBorder="1" applyAlignment="1">
      <alignment horizontal="center" vertical="center" wrapText="1"/>
    </xf>
    <xf numFmtId="190" fontId="32" fillId="0" borderId="39"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6" xfId="0" applyNumberFormat="1" applyFont="1" applyBorder="1" applyAlignment="1">
      <alignment horizontal="center" vertical="center" wrapText="1"/>
    </xf>
    <xf numFmtId="190" fontId="32" fillId="0" borderId="23" xfId="0" applyNumberFormat="1" applyFont="1" applyBorder="1" applyAlignment="1">
      <alignment horizontal="center" vertical="center" wrapText="1"/>
    </xf>
    <xf numFmtId="190" fontId="31" fillId="0" borderId="18" xfId="0" applyNumberFormat="1" applyFont="1" applyFill="1" applyBorder="1" applyAlignment="1" applyProtection="1">
      <alignment horizontal="center" vertical="center" wrapText="1"/>
      <protection/>
    </xf>
    <xf numFmtId="190" fontId="32" fillId="0" borderId="40" xfId="0" applyNumberFormat="1" applyFont="1" applyBorder="1" applyAlignment="1">
      <alignment horizontal="center" vertical="center" wrapText="1"/>
    </xf>
    <xf numFmtId="190" fontId="24" fillId="0" borderId="28" xfId="0" applyNumberFormat="1" applyFont="1" applyFill="1" applyBorder="1" applyAlignment="1" applyProtection="1">
      <alignment horizontal="center" wrapText="1"/>
      <protection/>
    </xf>
    <xf numFmtId="190" fontId="24" fillId="0" borderId="14" xfId="0" applyNumberFormat="1" applyFont="1" applyFill="1" applyBorder="1" applyAlignment="1" applyProtection="1">
      <alignment horizontal="center" wrapText="1"/>
      <protection/>
    </xf>
    <xf numFmtId="0" fontId="24" fillId="0" borderId="28" xfId="0" applyFont="1" applyFill="1" applyBorder="1" applyAlignment="1" applyProtection="1">
      <alignment horizontal="center" wrapText="1"/>
      <protection/>
    </xf>
    <xf numFmtId="0" fontId="24" fillId="0" borderId="14" xfId="0"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190" fontId="12" fillId="33" borderId="16"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7" xfId="0" applyNumberFormat="1" applyFont="1" applyFill="1" applyBorder="1" applyAlignment="1">
      <alignment horizontal="center" vertical="center"/>
    </xf>
    <xf numFmtId="3" fontId="24" fillId="0" borderId="28" xfId="0" applyNumberFormat="1" applyFont="1" applyFill="1" applyBorder="1" applyAlignment="1" applyProtection="1">
      <alignment horizontal="center" wrapText="1"/>
      <protection/>
    </xf>
    <xf numFmtId="2" fontId="24" fillId="0" borderId="28" xfId="0" applyNumberFormat="1" applyFont="1" applyFill="1" applyBorder="1" applyAlignment="1" applyProtection="1">
      <alignment horizontal="center" wrapText="1"/>
      <protection/>
    </xf>
    <xf numFmtId="190" fontId="35" fillId="33" borderId="19" xfId="0" applyNumberFormat="1" applyFont="1" applyFill="1" applyBorder="1" applyAlignment="1" applyProtection="1">
      <alignment horizontal="center" vertical="center"/>
      <protection/>
    </xf>
    <xf numFmtId="190" fontId="28" fillId="33" borderId="19" xfId="0" applyNumberFormat="1" applyFont="1" applyFill="1" applyBorder="1" applyAlignment="1">
      <alignment horizontal="center"/>
    </xf>
    <xf numFmtId="190" fontId="28" fillId="33" borderId="20" xfId="0" applyNumberFormat="1" applyFont="1" applyFill="1" applyBorder="1" applyAlignment="1">
      <alignment horizontal="center"/>
    </xf>
    <xf numFmtId="4" fontId="24" fillId="0" borderId="28" xfId="0" applyNumberFormat="1" applyFont="1" applyFill="1" applyBorder="1" applyAlignment="1" applyProtection="1">
      <alignment horizontal="center" wrapText="1"/>
      <protection/>
    </xf>
    <xf numFmtId="2" fontId="24" fillId="0" borderId="29" xfId="0" applyNumberFormat="1" applyFont="1" applyFill="1" applyBorder="1" applyAlignment="1" applyProtection="1">
      <alignment horizontal="center" wrapText="1"/>
      <protection/>
    </xf>
    <xf numFmtId="43" fontId="24" fillId="0" borderId="27" xfId="40" applyFont="1" applyFill="1" applyBorder="1" applyAlignment="1" applyProtection="1">
      <alignment horizontal="center"/>
      <protection/>
    </xf>
    <xf numFmtId="43" fontId="24" fillId="0" borderId="32" xfId="40" applyFont="1" applyFill="1" applyBorder="1" applyAlignment="1" applyProtection="1">
      <alignment horizontal="center"/>
      <protection/>
    </xf>
    <xf numFmtId="185" fontId="24" fillId="0" borderId="28" xfId="0" applyNumberFormat="1" applyFont="1" applyFill="1" applyBorder="1" applyAlignment="1" applyProtection="1">
      <alignment horizontal="center" wrapText="1"/>
      <protection/>
    </xf>
    <xf numFmtId="0" fontId="31" fillId="0" borderId="20" xfId="0" applyFont="1" applyFill="1" applyBorder="1" applyAlignment="1" applyProtection="1">
      <alignment horizontal="left" vertical="center" wrapText="1"/>
      <protection/>
    </xf>
    <xf numFmtId="0" fontId="32"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0" fontId="32" fillId="0" borderId="23" xfId="0" applyFont="1" applyBorder="1" applyAlignment="1">
      <alignment horizontal="left" vertical="center" wrapText="1"/>
    </xf>
    <xf numFmtId="0" fontId="32" fillId="0" borderId="38" xfId="0" applyFont="1" applyBorder="1" applyAlignment="1">
      <alignment vertical="center" wrapText="1"/>
    </xf>
    <xf numFmtId="0" fontId="32" fillId="0" borderId="39"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6" xfId="0" applyFont="1" applyBorder="1" applyAlignment="1">
      <alignment vertical="center" wrapText="1"/>
    </xf>
    <xf numFmtId="0" fontId="32" fillId="0" borderId="23" xfId="0" applyFont="1" applyBorder="1" applyAlignment="1">
      <alignment vertical="center" wrapText="1"/>
    </xf>
    <xf numFmtId="0" fontId="12" fillId="33" borderId="16"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7" xfId="0" applyFont="1" applyFill="1" applyBorder="1" applyAlignment="1">
      <alignment horizontal="center" vertical="center"/>
    </xf>
    <xf numFmtId="2" fontId="36" fillId="33" borderId="19" xfId="0" applyNumberFormat="1" applyFont="1" applyFill="1" applyBorder="1" applyAlignment="1" applyProtection="1">
      <alignment horizontal="center" vertical="center"/>
      <protection/>
    </xf>
    <xf numFmtId="2" fontId="28" fillId="33" borderId="19" xfId="0" applyNumberFormat="1" applyFont="1" applyFill="1" applyBorder="1" applyAlignment="1">
      <alignment/>
    </xf>
    <xf numFmtId="2" fontId="28" fillId="33" borderId="20" xfId="0" applyNumberFormat="1" applyFont="1" applyFill="1" applyBorder="1" applyAlignment="1">
      <alignment/>
    </xf>
    <xf numFmtId="193" fontId="24" fillId="0" borderId="28" xfId="0" applyNumberFormat="1" applyFont="1" applyFill="1" applyBorder="1" applyAlignment="1" applyProtection="1">
      <alignment horizontal="center" wrapText="1"/>
      <protection/>
    </xf>
    <xf numFmtId="193" fontId="24" fillId="0" borderId="29" xfId="0" applyNumberFormat="1" applyFont="1" applyFill="1" applyBorder="1" applyAlignment="1" applyProtection="1">
      <alignment horizontal="center" wrapText="1"/>
      <protection/>
    </xf>
    <xf numFmtId="0" fontId="31" fillId="0" borderId="18" xfId="0" applyFont="1" applyFill="1" applyBorder="1" applyAlignment="1" applyProtection="1">
      <alignment horizontal="left" vertical="center" wrapText="1"/>
      <protection/>
    </xf>
    <xf numFmtId="0" fontId="32" fillId="0" borderId="40"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249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3696950" y="0"/>
          <a:ext cx="25431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504825</xdr:colOff>
      <xdr:row>0</xdr:row>
      <xdr:rowOff>533400</xdr:rowOff>
    </xdr:to>
    <xdr:sp>
      <xdr:nvSpPr>
        <xdr:cNvPr id="3" name="Text Box 5"/>
        <xdr:cNvSpPr txBox="1">
          <a:spLocks noChangeArrowheads="1"/>
        </xdr:cNvSpPr>
      </xdr:nvSpPr>
      <xdr:spPr>
        <a:xfrm>
          <a:off x="38100" y="114300"/>
          <a:ext cx="10277475" cy="419100"/>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85725</xdr:colOff>
      <xdr:row>0</xdr:row>
      <xdr:rowOff>114300</xdr:rowOff>
    </xdr:from>
    <xdr:to>
      <xdr:col>22</xdr:col>
      <xdr:colOff>0</xdr:colOff>
      <xdr:row>0</xdr:row>
      <xdr:rowOff>542925</xdr:rowOff>
    </xdr:to>
    <xdr:sp fLocksText="0">
      <xdr:nvSpPr>
        <xdr:cNvPr id="4" name="Text Box 6"/>
        <xdr:cNvSpPr txBox="1">
          <a:spLocks noChangeArrowheads="1"/>
        </xdr:cNvSpPr>
      </xdr:nvSpPr>
      <xdr:spPr>
        <a:xfrm>
          <a:off x="10401300" y="114300"/>
          <a:ext cx="5848350"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14</a:t>
          </a:r>
          <a:r>
            <a:rPr lang="en-US" cap="none" sz="1800" b="1" i="0" u="none" baseline="0">
              <a:solidFill>
                <a:srgbClr val="000000"/>
              </a:solidFill>
              <a:latin typeface="Administer"/>
              <a:ea typeface="Administer"/>
              <a:cs typeface="Administer"/>
            </a:rPr>
            <a:t>  01 - 03 April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4109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410700"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12395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620250"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12395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8096250" y="0"/>
          <a:ext cx="306705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4109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410700"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620250"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12299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12299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591800"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695450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1249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9277350"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639050"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753350" y="114300"/>
          <a:ext cx="3467100"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14</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01 - 03 March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69"/>
  <sheetViews>
    <sheetView tabSelected="1" zoomScale="76" zoomScaleNormal="76" zoomScalePageLayoutView="0" workbookViewId="0" topLeftCell="A1">
      <selection activeCell="B5" sqref="B5"/>
    </sheetView>
  </sheetViews>
  <sheetFormatPr defaultColWidth="4.421875" defaultRowHeight="12.75"/>
  <cols>
    <col min="1" max="1" width="3.8515625" style="85" bestFit="1" customWidth="1"/>
    <col min="2" max="2" width="39.57421875" style="15" bestFit="1" customWidth="1"/>
    <col min="3" max="3" width="9.28125" style="16" bestFit="1" customWidth="1"/>
    <col min="4" max="4" width="22.28125" style="6" bestFit="1" customWidth="1"/>
    <col min="5" max="5" width="7.421875" style="17" bestFit="1" customWidth="1"/>
    <col min="6" max="6" width="7.8515625" style="17" customWidth="1"/>
    <col min="7" max="7" width="8.7109375" style="17" customWidth="1"/>
    <col min="8" max="8" width="11.00390625" style="57" customWidth="1"/>
    <col min="9" max="9" width="7.57421875" style="67" bestFit="1" customWidth="1"/>
    <col min="10" max="10" width="11.00390625" style="57" customWidth="1"/>
    <col min="11" max="11" width="7.57421875" style="67" bestFit="1" customWidth="1"/>
    <col min="12" max="12" width="11.00390625" style="57" customWidth="1"/>
    <col min="13" max="13" width="7.57421875" style="67" bestFit="1" customWidth="1"/>
    <col min="14" max="14" width="12.00390625" style="62" bestFit="1" customWidth="1"/>
    <col min="15" max="15" width="7.7109375" style="72" bestFit="1" customWidth="1"/>
    <col min="16" max="16" width="9.421875" style="73" bestFit="1" customWidth="1"/>
    <col min="17" max="17" width="6.8515625" style="75" customWidth="1"/>
    <col min="18" max="18" width="12.7109375" style="63" customWidth="1"/>
    <col min="19" max="19" width="8.7109375" style="34" customWidth="1"/>
    <col min="20" max="20" width="14.421875" style="63" bestFit="1" customWidth="1"/>
    <col min="21" max="21" width="10.00390625" style="73" customWidth="1"/>
    <col min="22" max="22" width="7.140625" style="99" bestFit="1" customWidth="1"/>
    <col min="23" max="23" width="2.421875" style="144" bestFit="1" customWidth="1"/>
    <col min="24" max="25" width="4.421875" style="6" customWidth="1"/>
    <col min="26" max="26" width="1.8515625" style="6" bestFit="1" customWidth="1"/>
    <col min="27"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137"/>
    </row>
    <row r="2" spans="1:23" s="3" customFormat="1" ht="27.75" thickBot="1">
      <c r="A2" s="337" t="s">
        <v>24</v>
      </c>
      <c r="B2" s="338"/>
      <c r="C2" s="338"/>
      <c r="D2" s="338"/>
      <c r="E2" s="338"/>
      <c r="F2" s="338"/>
      <c r="G2" s="338"/>
      <c r="H2" s="338"/>
      <c r="I2" s="338"/>
      <c r="J2" s="338"/>
      <c r="K2" s="338"/>
      <c r="L2" s="338"/>
      <c r="M2" s="338"/>
      <c r="N2" s="338"/>
      <c r="O2" s="338"/>
      <c r="P2" s="338"/>
      <c r="Q2" s="338"/>
      <c r="R2" s="338"/>
      <c r="S2" s="338"/>
      <c r="T2" s="338"/>
      <c r="U2" s="338"/>
      <c r="V2" s="339"/>
      <c r="W2" s="137"/>
    </row>
    <row r="3" spans="1:23" s="77" customFormat="1" ht="12.75">
      <c r="A3" s="79"/>
      <c r="B3" s="342" t="s">
        <v>12</v>
      </c>
      <c r="C3" s="327" t="s">
        <v>18</v>
      </c>
      <c r="D3" s="329" t="s">
        <v>1</v>
      </c>
      <c r="E3" s="329" t="s">
        <v>20</v>
      </c>
      <c r="F3" s="329" t="s">
        <v>21</v>
      </c>
      <c r="G3" s="329" t="s">
        <v>22</v>
      </c>
      <c r="H3" s="335" t="s">
        <v>2</v>
      </c>
      <c r="I3" s="335"/>
      <c r="J3" s="335" t="s">
        <v>3</v>
      </c>
      <c r="K3" s="335"/>
      <c r="L3" s="335" t="s">
        <v>4</v>
      </c>
      <c r="M3" s="335"/>
      <c r="N3" s="336" t="s">
        <v>23</v>
      </c>
      <c r="O3" s="336"/>
      <c r="P3" s="336"/>
      <c r="Q3" s="336"/>
      <c r="R3" s="340" t="s">
        <v>0</v>
      </c>
      <c r="S3" s="340"/>
      <c r="T3" s="336" t="s">
        <v>13</v>
      </c>
      <c r="U3" s="336"/>
      <c r="V3" s="341"/>
      <c r="W3" s="138"/>
    </row>
    <row r="4" spans="1:23" s="77" customFormat="1" ht="26.25" thickBot="1">
      <c r="A4" s="80"/>
      <c r="B4" s="343"/>
      <c r="C4" s="328"/>
      <c r="D4" s="331"/>
      <c r="E4" s="330"/>
      <c r="F4" s="330"/>
      <c r="G4" s="330"/>
      <c r="H4" s="133" t="s">
        <v>7</v>
      </c>
      <c r="I4" s="134" t="s">
        <v>6</v>
      </c>
      <c r="J4" s="133" t="s">
        <v>7</v>
      </c>
      <c r="K4" s="134" t="s">
        <v>6</v>
      </c>
      <c r="L4" s="133" t="s">
        <v>7</v>
      </c>
      <c r="M4" s="134" t="s">
        <v>6</v>
      </c>
      <c r="N4" s="133" t="s">
        <v>7</v>
      </c>
      <c r="O4" s="134" t="s">
        <v>6</v>
      </c>
      <c r="P4" s="134" t="s">
        <v>14</v>
      </c>
      <c r="Q4" s="135" t="s">
        <v>15</v>
      </c>
      <c r="R4" s="133" t="s">
        <v>7</v>
      </c>
      <c r="S4" s="78" t="s">
        <v>5</v>
      </c>
      <c r="T4" s="133" t="s">
        <v>7</v>
      </c>
      <c r="U4" s="134" t="s">
        <v>6</v>
      </c>
      <c r="V4" s="136" t="s">
        <v>15</v>
      </c>
      <c r="W4" s="138"/>
    </row>
    <row r="5" spans="1:23" s="4" customFormat="1" ht="15.75" customHeight="1">
      <c r="A5" s="82">
        <v>1</v>
      </c>
      <c r="B5" s="202" t="s">
        <v>65</v>
      </c>
      <c r="C5" s="203">
        <v>40627</v>
      </c>
      <c r="D5" s="204" t="s">
        <v>74</v>
      </c>
      <c r="E5" s="205">
        <v>137</v>
      </c>
      <c r="F5" s="205">
        <v>142</v>
      </c>
      <c r="G5" s="205">
        <v>2</v>
      </c>
      <c r="H5" s="206">
        <v>161560.5</v>
      </c>
      <c r="I5" s="207">
        <v>15514</v>
      </c>
      <c r="J5" s="206">
        <v>275255</v>
      </c>
      <c r="K5" s="207">
        <v>25578</v>
      </c>
      <c r="L5" s="206">
        <v>264982.5</v>
      </c>
      <c r="M5" s="207">
        <v>25095</v>
      </c>
      <c r="N5" s="208">
        <f>H5+J5+L5</f>
        <v>701798</v>
      </c>
      <c r="O5" s="209">
        <f>I5+K5+M5</f>
        <v>66187</v>
      </c>
      <c r="P5" s="207">
        <f>O5/F5</f>
        <v>466.1056338028169</v>
      </c>
      <c r="Q5" s="210">
        <f>+N5/O5</f>
        <v>10.603260459002524</v>
      </c>
      <c r="R5" s="211">
        <v>666091</v>
      </c>
      <c r="S5" s="212">
        <f aca="true" t="shared" si="0" ref="S5:S36">IF(R5&lt;&gt;0,-(R5-N5)/R5,"")</f>
        <v>0.05360678946270104</v>
      </c>
      <c r="T5" s="213">
        <v>1767859.5</v>
      </c>
      <c r="U5" s="214">
        <v>176465</v>
      </c>
      <c r="V5" s="215">
        <f>T5/U5</f>
        <v>10.018187742611849</v>
      </c>
      <c r="W5" s="139"/>
    </row>
    <row r="6" spans="1:23" s="4" customFormat="1" ht="15.75" customHeight="1">
      <c r="A6" s="145">
        <v>2</v>
      </c>
      <c r="B6" s="216" t="s">
        <v>64</v>
      </c>
      <c r="C6" s="160">
        <v>40613</v>
      </c>
      <c r="D6" s="159" t="s">
        <v>19</v>
      </c>
      <c r="E6" s="161">
        <v>280</v>
      </c>
      <c r="F6" s="161">
        <v>268</v>
      </c>
      <c r="G6" s="161">
        <v>4</v>
      </c>
      <c r="H6" s="162">
        <v>73278</v>
      </c>
      <c r="I6" s="163">
        <v>7990</v>
      </c>
      <c r="J6" s="162">
        <v>179317</v>
      </c>
      <c r="K6" s="163">
        <v>19097</v>
      </c>
      <c r="L6" s="162">
        <v>224868</v>
      </c>
      <c r="M6" s="163">
        <v>23772</v>
      </c>
      <c r="N6" s="164">
        <f aca="true" t="shared" si="1" ref="N6:O8">+H6+J6+L6</f>
        <v>477463</v>
      </c>
      <c r="O6" s="165">
        <f t="shared" si="1"/>
        <v>50859</v>
      </c>
      <c r="P6" s="166">
        <f>IF(N6&lt;&gt;0,O6/F6,"")</f>
        <v>189.77238805970148</v>
      </c>
      <c r="Q6" s="167">
        <f>IF(N6&lt;&gt;0,N6/O6,"")</f>
        <v>9.387974596433276</v>
      </c>
      <c r="R6" s="162">
        <v>673065</v>
      </c>
      <c r="S6" s="156">
        <f t="shared" si="0"/>
        <v>-0.29061383373076893</v>
      </c>
      <c r="T6" s="162">
        <v>5289769</v>
      </c>
      <c r="U6" s="163">
        <v>581685</v>
      </c>
      <c r="V6" s="217">
        <f>T6/U6</f>
        <v>9.093872112913347</v>
      </c>
      <c r="W6" s="139"/>
    </row>
    <row r="7" spans="1:23" s="5" customFormat="1" ht="15.75" customHeight="1">
      <c r="A7" s="146">
        <v>3</v>
      </c>
      <c r="B7" s="256" t="s">
        <v>75</v>
      </c>
      <c r="C7" s="257">
        <v>40627</v>
      </c>
      <c r="D7" s="258" t="s">
        <v>19</v>
      </c>
      <c r="E7" s="259">
        <v>126</v>
      </c>
      <c r="F7" s="259">
        <v>128</v>
      </c>
      <c r="G7" s="259">
        <v>2</v>
      </c>
      <c r="H7" s="260">
        <v>66204</v>
      </c>
      <c r="I7" s="261">
        <v>5734</v>
      </c>
      <c r="J7" s="260">
        <v>142416</v>
      </c>
      <c r="K7" s="261">
        <v>12034</v>
      </c>
      <c r="L7" s="260">
        <v>159376</v>
      </c>
      <c r="M7" s="261">
        <v>13614</v>
      </c>
      <c r="N7" s="262">
        <f t="shared" si="1"/>
        <v>367996</v>
      </c>
      <c r="O7" s="263">
        <f t="shared" si="1"/>
        <v>31382</v>
      </c>
      <c r="P7" s="264">
        <f>IF(N7&lt;&gt;0,O7/F7,"")</f>
        <v>245.171875</v>
      </c>
      <c r="Q7" s="265">
        <f>IF(N7&lt;&gt;0,N7/O7,"")</f>
        <v>11.726339940093046</v>
      </c>
      <c r="R7" s="260">
        <v>442377</v>
      </c>
      <c r="S7" s="266">
        <f t="shared" si="0"/>
        <v>-0.16813939241868361</v>
      </c>
      <c r="T7" s="260">
        <v>988110</v>
      </c>
      <c r="U7" s="261">
        <v>87355</v>
      </c>
      <c r="V7" s="267">
        <f>T7/U7</f>
        <v>11.311430370327972</v>
      </c>
      <c r="W7" s="139"/>
    </row>
    <row r="8" spans="1:23" s="5" customFormat="1" ht="15.75" customHeight="1">
      <c r="A8" s="83">
        <v>4</v>
      </c>
      <c r="B8" s="244" t="s">
        <v>66</v>
      </c>
      <c r="C8" s="245">
        <v>40627</v>
      </c>
      <c r="D8" s="246" t="s">
        <v>19</v>
      </c>
      <c r="E8" s="247">
        <v>73</v>
      </c>
      <c r="F8" s="247">
        <v>72</v>
      </c>
      <c r="G8" s="247">
        <v>2</v>
      </c>
      <c r="H8" s="248">
        <v>69552</v>
      </c>
      <c r="I8" s="249">
        <v>5665</v>
      </c>
      <c r="J8" s="248">
        <v>140475</v>
      </c>
      <c r="K8" s="249">
        <v>11306</v>
      </c>
      <c r="L8" s="248">
        <v>126527</v>
      </c>
      <c r="M8" s="249">
        <v>10309</v>
      </c>
      <c r="N8" s="250">
        <f t="shared" si="1"/>
        <v>336554</v>
      </c>
      <c r="O8" s="251">
        <f t="shared" si="1"/>
        <v>27280</v>
      </c>
      <c r="P8" s="252">
        <f>IF(N8&lt;&gt;0,O8/F8,"")</f>
        <v>378.8888888888889</v>
      </c>
      <c r="Q8" s="253">
        <f>IF(N8&lt;&gt;0,N8/O8,"")</f>
        <v>12.337023460410558</v>
      </c>
      <c r="R8" s="248">
        <v>364563</v>
      </c>
      <c r="S8" s="254">
        <f t="shared" si="0"/>
        <v>-0.07682897057573039</v>
      </c>
      <c r="T8" s="248">
        <v>843827</v>
      </c>
      <c r="U8" s="249">
        <v>70890</v>
      </c>
      <c r="V8" s="255">
        <f>T8/U8</f>
        <v>11.903329101424742</v>
      </c>
      <c r="W8" s="139"/>
    </row>
    <row r="9" spans="1:23" s="5" customFormat="1" ht="15.75" customHeight="1">
      <c r="A9" s="83">
        <v>5</v>
      </c>
      <c r="B9" s="216" t="s">
        <v>50</v>
      </c>
      <c r="C9" s="160">
        <v>40620</v>
      </c>
      <c r="D9" s="159" t="s">
        <v>51</v>
      </c>
      <c r="E9" s="161">
        <v>218</v>
      </c>
      <c r="F9" s="161">
        <v>210</v>
      </c>
      <c r="G9" s="161">
        <v>3</v>
      </c>
      <c r="H9" s="162">
        <v>57152</v>
      </c>
      <c r="I9" s="163">
        <v>6437</v>
      </c>
      <c r="J9" s="162">
        <v>124014.5</v>
      </c>
      <c r="K9" s="163">
        <v>13242</v>
      </c>
      <c r="L9" s="162">
        <v>133583.5</v>
      </c>
      <c r="M9" s="163">
        <v>14182</v>
      </c>
      <c r="N9" s="164">
        <v>314750</v>
      </c>
      <c r="O9" s="165">
        <v>33861</v>
      </c>
      <c r="P9" s="168">
        <f>IF(N9&lt;&gt;0,O9/F9,"")</f>
        <v>161.24285714285713</v>
      </c>
      <c r="Q9" s="167">
        <f>IF(N9&lt;&gt;0,N9/O9,"")</f>
        <v>9.295354537668704</v>
      </c>
      <c r="R9" s="162">
        <v>415465</v>
      </c>
      <c r="S9" s="156">
        <f t="shared" si="0"/>
        <v>-0.24241512522113776</v>
      </c>
      <c r="T9" s="169">
        <v>1813434.25</v>
      </c>
      <c r="U9" s="170">
        <v>198203</v>
      </c>
      <c r="V9" s="218">
        <f>IF(T9&lt;&gt;0,T9/U9,"")</f>
        <v>9.149378415059308</v>
      </c>
      <c r="W9" s="140"/>
    </row>
    <row r="10" spans="1:23" s="5" customFormat="1" ht="15.75" customHeight="1">
      <c r="A10" s="83">
        <v>6</v>
      </c>
      <c r="B10" s="268" t="s">
        <v>76</v>
      </c>
      <c r="C10" s="269">
        <v>40634</v>
      </c>
      <c r="D10" s="270" t="s">
        <v>19</v>
      </c>
      <c r="E10" s="271">
        <v>76</v>
      </c>
      <c r="F10" s="271">
        <v>76</v>
      </c>
      <c r="G10" s="271">
        <v>1</v>
      </c>
      <c r="H10" s="272">
        <v>42039</v>
      </c>
      <c r="I10" s="273">
        <v>3710</v>
      </c>
      <c r="J10" s="272">
        <v>93326</v>
      </c>
      <c r="K10" s="273">
        <v>8152</v>
      </c>
      <c r="L10" s="272">
        <v>89626</v>
      </c>
      <c r="M10" s="273">
        <v>7915</v>
      </c>
      <c r="N10" s="274">
        <f>+H10+J10+L10</f>
        <v>224991</v>
      </c>
      <c r="O10" s="275">
        <f>+I10+K10+M10</f>
        <v>19777</v>
      </c>
      <c r="P10" s="276">
        <f>IF(N10&lt;&gt;0,O10/F10,"")</f>
        <v>260.2236842105263</v>
      </c>
      <c r="Q10" s="277">
        <f>IF(N10&lt;&gt;0,N10/O10,"")</f>
        <v>11.376396824594226</v>
      </c>
      <c r="R10" s="272"/>
      <c r="S10" s="278">
        <f t="shared" si="0"/>
      </c>
      <c r="T10" s="272">
        <v>224991</v>
      </c>
      <c r="U10" s="273">
        <v>19777</v>
      </c>
      <c r="V10" s="279">
        <f>T10/U10</f>
        <v>11.376396824594226</v>
      </c>
      <c r="W10" s="139"/>
    </row>
    <row r="11" spans="1:23" s="5" customFormat="1" ht="15.75" customHeight="1">
      <c r="A11" s="83">
        <v>7</v>
      </c>
      <c r="B11" s="280" t="s">
        <v>77</v>
      </c>
      <c r="C11" s="281">
        <v>40634</v>
      </c>
      <c r="D11" s="282" t="s">
        <v>48</v>
      </c>
      <c r="E11" s="283">
        <v>149</v>
      </c>
      <c r="F11" s="283">
        <v>156</v>
      </c>
      <c r="G11" s="283">
        <v>1</v>
      </c>
      <c r="H11" s="284">
        <v>38554</v>
      </c>
      <c r="I11" s="285">
        <v>5068</v>
      </c>
      <c r="J11" s="284">
        <v>73319</v>
      </c>
      <c r="K11" s="285">
        <v>9320</v>
      </c>
      <c r="L11" s="284">
        <v>86050</v>
      </c>
      <c r="M11" s="285">
        <v>10739</v>
      </c>
      <c r="N11" s="286">
        <f>H11+J11+L11</f>
        <v>197923</v>
      </c>
      <c r="O11" s="287">
        <f>I11+K11+M11</f>
        <v>25127</v>
      </c>
      <c r="P11" s="276">
        <f>O11/F11</f>
        <v>161.07051282051282</v>
      </c>
      <c r="Q11" s="277">
        <f>N11/O11</f>
        <v>7.876905320969475</v>
      </c>
      <c r="R11" s="284"/>
      <c r="S11" s="278">
        <f t="shared" si="0"/>
      </c>
      <c r="T11" s="284">
        <v>197923</v>
      </c>
      <c r="U11" s="285">
        <v>25127</v>
      </c>
      <c r="V11" s="288">
        <f>T11/U11</f>
        <v>7.876905320969475</v>
      </c>
      <c r="W11" s="139"/>
    </row>
    <row r="12" spans="1:23" s="5" customFormat="1" ht="15.75" customHeight="1">
      <c r="A12" s="83">
        <v>8</v>
      </c>
      <c r="B12" s="289" t="s">
        <v>89</v>
      </c>
      <c r="C12" s="281">
        <v>40634</v>
      </c>
      <c r="D12" s="282" t="s">
        <v>74</v>
      </c>
      <c r="E12" s="283">
        <v>36</v>
      </c>
      <c r="F12" s="283">
        <v>37</v>
      </c>
      <c r="G12" s="283">
        <v>1</v>
      </c>
      <c r="H12" s="290">
        <v>38051.25</v>
      </c>
      <c r="I12" s="291">
        <v>2736</v>
      </c>
      <c r="J12" s="290">
        <v>76844.25</v>
      </c>
      <c r="K12" s="291">
        <v>5431</v>
      </c>
      <c r="L12" s="290">
        <v>67453.25</v>
      </c>
      <c r="M12" s="291">
        <v>4815</v>
      </c>
      <c r="N12" s="292">
        <f>H12+J12+L12</f>
        <v>182348.75</v>
      </c>
      <c r="O12" s="293">
        <f>I12+K12+M12</f>
        <v>12982</v>
      </c>
      <c r="P12" s="291">
        <f>O12/F12</f>
        <v>350.86486486486484</v>
      </c>
      <c r="Q12" s="294">
        <f>+N12/O12</f>
        <v>14.046275612386381</v>
      </c>
      <c r="R12" s="295">
        <v>666091</v>
      </c>
      <c r="S12" s="278">
        <f t="shared" si="0"/>
        <v>-0.7262404836576384</v>
      </c>
      <c r="T12" s="296">
        <v>182348.75</v>
      </c>
      <c r="U12" s="297">
        <v>12982</v>
      </c>
      <c r="V12" s="288">
        <f>T12/U12</f>
        <v>14.046275612386381</v>
      </c>
      <c r="W12" s="139"/>
    </row>
    <row r="13" spans="1:23" s="5" customFormat="1" ht="15.75" customHeight="1">
      <c r="A13" s="83">
        <v>9</v>
      </c>
      <c r="B13" s="222" t="s">
        <v>67</v>
      </c>
      <c r="C13" s="147">
        <v>40627</v>
      </c>
      <c r="D13" s="148" t="s">
        <v>53</v>
      </c>
      <c r="E13" s="149">
        <v>80</v>
      </c>
      <c r="F13" s="149">
        <v>81</v>
      </c>
      <c r="G13" s="149">
        <v>2</v>
      </c>
      <c r="H13" s="171">
        <v>30833</v>
      </c>
      <c r="I13" s="172">
        <v>2885</v>
      </c>
      <c r="J13" s="171">
        <v>64305</v>
      </c>
      <c r="K13" s="172">
        <v>5777</v>
      </c>
      <c r="L13" s="171">
        <v>57377</v>
      </c>
      <c r="M13" s="172">
        <v>5245</v>
      </c>
      <c r="N13" s="173">
        <f>+L13+J13+H13</f>
        <v>152515</v>
      </c>
      <c r="O13" s="174">
        <f>+M13+K13+I13</f>
        <v>13907</v>
      </c>
      <c r="P13" s="172">
        <f>+O13/F13</f>
        <v>171.69135802469137</v>
      </c>
      <c r="Q13" s="175">
        <f>+N13/O13</f>
        <v>10.966779319767024</v>
      </c>
      <c r="R13" s="171">
        <v>195436</v>
      </c>
      <c r="S13" s="156">
        <f t="shared" si="0"/>
        <v>-0.21961665199860825</v>
      </c>
      <c r="T13" s="171">
        <v>421010</v>
      </c>
      <c r="U13" s="172">
        <v>39913</v>
      </c>
      <c r="V13" s="223">
        <f>+T13/U13</f>
        <v>10.548192318292285</v>
      </c>
      <c r="W13" s="140"/>
    </row>
    <row r="14" spans="1:23" s="5" customFormat="1" ht="15.75" customHeight="1">
      <c r="A14" s="83">
        <v>10</v>
      </c>
      <c r="B14" s="222" t="s">
        <v>52</v>
      </c>
      <c r="C14" s="147">
        <v>40578</v>
      </c>
      <c r="D14" s="148" t="s">
        <v>53</v>
      </c>
      <c r="E14" s="149">
        <v>224</v>
      </c>
      <c r="F14" s="149">
        <v>99</v>
      </c>
      <c r="G14" s="149">
        <v>9</v>
      </c>
      <c r="H14" s="171">
        <v>18829</v>
      </c>
      <c r="I14" s="172">
        <v>2782</v>
      </c>
      <c r="J14" s="171">
        <v>43665</v>
      </c>
      <c r="K14" s="172">
        <v>5985</v>
      </c>
      <c r="L14" s="171">
        <v>38749</v>
      </c>
      <c r="M14" s="172">
        <v>5185</v>
      </c>
      <c r="N14" s="173">
        <f>+L14+J14+H14</f>
        <v>101243</v>
      </c>
      <c r="O14" s="174">
        <f>+M14+K14+I14</f>
        <v>13952</v>
      </c>
      <c r="P14" s="172">
        <f>+O14/F14</f>
        <v>140.92929292929293</v>
      </c>
      <c r="Q14" s="175">
        <f>+N14/O14</f>
        <v>7.256522362385321</v>
      </c>
      <c r="R14" s="171">
        <v>187280</v>
      </c>
      <c r="S14" s="156">
        <f t="shared" si="0"/>
        <v>-0.4594030328919265</v>
      </c>
      <c r="T14" s="171">
        <v>21476271</v>
      </c>
      <c r="U14" s="172">
        <v>2340986</v>
      </c>
      <c r="V14" s="223">
        <f>+T14/U14</f>
        <v>9.174027952324362</v>
      </c>
      <c r="W14" s="139"/>
    </row>
    <row r="15" spans="1:23" s="5" customFormat="1" ht="15.75" customHeight="1">
      <c r="A15" s="83">
        <v>11</v>
      </c>
      <c r="B15" s="216" t="s">
        <v>43</v>
      </c>
      <c r="C15" s="160">
        <v>40620</v>
      </c>
      <c r="D15" s="159" t="s">
        <v>19</v>
      </c>
      <c r="E15" s="161">
        <v>89</v>
      </c>
      <c r="F15" s="161">
        <v>87</v>
      </c>
      <c r="G15" s="161">
        <v>3</v>
      </c>
      <c r="H15" s="162">
        <v>17913</v>
      </c>
      <c r="I15" s="163">
        <v>1755</v>
      </c>
      <c r="J15" s="162">
        <v>41503</v>
      </c>
      <c r="K15" s="163">
        <v>3877</v>
      </c>
      <c r="L15" s="162">
        <v>40418</v>
      </c>
      <c r="M15" s="163">
        <v>3803</v>
      </c>
      <c r="N15" s="164">
        <f>+H15+J15+L15</f>
        <v>99834</v>
      </c>
      <c r="O15" s="165">
        <f>+I15+K15+M15</f>
        <v>9435</v>
      </c>
      <c r="P15" s="166">
        <f>IF(N15&lt;&gt;0,O15/F15,"")</f>
        <v>108.44827586206897</v>
      </c>
      <c r="Q15" s="167">
        <f>IF(N15&lt;&gt;0,N15/O15,"")</f>
        <v>10.581240063593004</v>
      </c>
      <c r="R15" s="162">
        <v>206466</v>
      </c>
      <c r="S15" s="156">
        <f t="shared" si="0"/>
        <v>-0.5164627590014821</v>
      </c>
      <c r="T15" s="162">
        <v>1003167</v>
      </c>
      <c r="U15" s="163">
        <v>94462</v>
      </c>
      <c r="V15" s="217">
        <f>T15/U15</f>
        <v>10.61979420295992</v>
      </c>
      <c r="W15" s="139"/>
    </row>
    <row r="16" spans="1:23" s="5" customFormat="1" ht="15.75" customHeight="1">
      <c r="A16" s="83">
        <v>12</v>
      </c>
      <c r="B16" s="216" t="s">
        <v>54</v>
      </c>
      <c r="C16" s="160">
        <v>40613</v>
      </c>
      <c r="D16" s="159" t="s">
        <v>51</v>
      </c>
      <c r="E16" s="161">
        <v>89</v>
      </c>
      <c r="F16" s="161">
        <v>44</v>
      </c>
      <c r="G16" s="161">
        <v>4</v>
      </c>
      <c r="H16" s="162">
        <v>9488.5</v>
      </c>
      <c r="I16" s="163">
        <v>1161</v>
      </c>
      <c r="J16" s="162">
        <v>36619.5</v>
      </c>
      <c r="K16" s="163">
        <v>2918</v>
      </c>
      <c r="L16" s="162">
        <v>47523</v>
      </c>
      <c r="M16" s="163">
        <v>3801</v>
      </c>
      <c r="N16" s="164">
        <v>93631</v>
      </c>
      <c r="O16" s="165">
        <v>7880</v>
      </c>
      <c r="P16" s="168">
        <f>IF(N16&lt;&gt;0,O16/F16,"")</f>
        <v>179.0909090909091</v>
      </c>
      <c r="Q16" s="167">
        <f>IF(N16&lt;&gt;0,N16/O16,"")</f>
        <v>11.882106598984771</v>
      </c>
      <c r="R16" s="176">
        <v>95005</v>
      </c>
      <c r="S16" s="156">
        <f t="shared" si="0"/>
        <v>-0.014462396715962318</v>
      </c>
      <c r="T16" s="177">
        <v>1275848</v>
      </c>
      <c r="U16" s="170">
        <v>115125</v>
      </c>
      <c r="V16" s="224">
        <f>IF(T16&lt;&gt;0,T16/U16,"")</f>
        <v>11.082284473398479</v>
      </c>
      <c r="W16" s="140"/>
    </row>
    <row r="17" spans="1:23" s="5" customFormat="1" ht="15.75" customHeight="1">
      <c r="A17" s="83">
        <v>13</v>
      </c>
      <c r="B17" s="216" t="s">
        <v>34</v>
      </c>
      <c r="C17" s="160">
        <v>40599</v>
      </c>
      <c r="D17" s="159" t="s">
        <v>19</v>
      </c>
      <c r="E17" s="161">
        <v>246</v>
      </c>
      <c r="F17" s="161">
        <v>117</v>
      </c>
      <c r="G17" s="161">
        <v>6</v>
      </c>
      <c r="H17" s="162">
        <v>15376</v>
      </c>
      <c r="I17" s="163">
        <v>1937</v>
      </c>
      <c r="J17" s="162">
        <v>34462</v>
      </c>
      <c r="K17" s="163">
        <v>4204</v>
      </c>
      <c r="L17" s="162">
        <v>39242</v>
      </c>
      <c r="M17" s="163">
        <v>4695</v>
      </c>
      <c r="N17" s="164">
        <f>+H17+J17+L17</f>
        <v>89080</v>
      </c>
      <c r="O17" s="165">
        <f>+I17+K17+M17</f>
        <v>10836</v>
      </c>
      <c r="P17" s="166">
        <f>IF(N17&lt;&gt;0,O17/F17,"")</f>
        <v>92.61538461538461</v>
      </c>
      <c r="Q17" s="167">
        <f>IF(N17&lt;&gt;0,N17/O17,"")</f>
        <v>8.220745662606127</v>
      </c>
      <c r="R17" s="162">
        <v>237189</v>
      </c>
      <c r="S17" s="156">
        <f t="shared" si="0"/>
        <v>-0.6244345226802255</v>
      </c>
      <c r="T17" s="162">
        <v>7338266</v>
      </c>
      <c r="U17" s="163">
        <v>815129</v>
      </c>
      <c r="V17" s="217">
        <f>T17/U17</f>
        <v>9.002582413335803</v>
      </c>
      <c r="W17" s="139"/>
    </row>
    <row r="18" spans="1:23" s="5" customFormat="1" ht="15.75" customHeight="1">
      <c r="A18" s="83">
        <v>14</v>
      </c>
      <c r="B18" s="225" t="s">
        <v>78</v>
      </c>
      <c r="C18" s="147">
        <v>40620</v>
      </c>
      <c r="D18" s="148" t="s">
        <v>53</v>
      </c>
      <c r="E18" s="149">
        <v>51</v>
      </c>
      <c r="F18" s="149">
        <v>40</v>
      </c>
      <c r="G18" s="149">
        <v>3</v>
      </c>
      <c r="H18" s="171">
        <v>16392</v>
      </c>
      <c r="I18" s="172">
        <v>1331</v>
      </c>
      <c r="J18" s="171">
        <v>29069</v>
      </c>
      <c r="K18" s="172">
        <v>2350</v>
      </c>
      <c r="L18" s="171">
        <v>27826</v>
      </c>
      <c r="M18" s="172">
        <v>2313</v>
      </c>
      <c r="N18" s="173">
        <f>+L18+J18+H18</f>
        <v>73287</v>
      </c>
      <c r="O18" s="174">
        <f>+M18+K18+I18</f>
        <v>5994</v>
      </c>
      <c r="P18" s="172">
        <f>+O18/F18</f>
        <v>149.85</v>
      </c>
      <c r="Q18" s="175">
        <f>+N18/O18</f>
        <v>12.226726726726726</v>
      </c>
      <c r="R18" s="171">
        <v>153000</v>
      </c>
      <c r="S18" s="156">
        <f t="shared" si="0"/>
        <v>-0.521</v>
      </c>
      <c r="T18" s="171">
        <v>743548</v>
      </c>
      <c r="U18" s="172">
        <v>60134</v>
      </c>
      <c r="V18" s="223">
        <f>+T18/U18</f>
        <v>12.364851830910965</v>
      </c>
      <c r="W18" s="139"/>
    </row>
    <row r="19" spans="1:23" s="5" customFormat="1" ht="15.75" customHeight="1">
      <c r="A19" s="83">
        <v>15</v>
      </c>
      <c r="B19" s="226" t="s">
        <v>44</v>
      </c>
      <c r="C19" s="160">
        <v>40620</v>
      </c>
      <c r="D19" s="178" t="s">
        <v>11</v>
      </c>
      <c r="E19" s="179">
        <v>37</v>
      </c>
      <c r="F19" s="179">
        <v>30</v>
      </c>
      <c r="G19" s="179">
        <v>3</v>
      </c>
      <c r="H19" s="162">
        <v>17223</v>
      </c>
      <c r="I19" s="163">
        <v>1244</v>
      </c>
      <c r="J19" s="162">
        <v>27120</v>
      </c>
      <c r="K19" s="163">
        <v>2018</v>
      </c>
      <c r="L19" s="162">
        <v>24949</v>
      </c>
      <c r="M19" s="163">
        <v>1842</v>
      </c>
      <c r="N19" s="164">
        <f>+H19+J19+L19</f>
        <v>69292</v>
      </c>
      <c r="O19" s="165">
        <f>+I19+K19+M19</f>
        <v>5104</v>
      </c>
      <c r="P19" s="172">
        <f>+O19/F19</f>
        <v>170.13333333333333</v>
      </c>
      <c r="Q19" s="175">
        <f>+N19/O19</f>
        <v>13.57601880877743</v>
      </c>
      <c r="R19" s="162">
        <v>130765</v>
      </c>
      <c r="S19" s="156">
        <f t="shared" si="0"/>
        <v>-0.47010285626887927</v>
      </c>
      <c r="T19" s="162">
        <v>622483</v>
      </c>
      <c r="U19" s="163">
        <v>51093</v>
      </c>
      <c r="V19" s="218">
        <f>+T19/U19</f>
        <v>12.183332354725696</v>
      </c>
      <c r="W19" s="140"/>
    </row>
    <row r="20" spans="1:23" s="5" customFormat="1" ht="15.75" customHeight="1">
      <c r="A20" s="83">
        <v>16</v>
      </c>
      <c r="B20" s="268" t="s">
        <v>79</v>
      </c>
      <c r="C20" s="269">
        <v>40634</v>
      </c>
      <c r="D20" s="298" t="s">
        <v>38</v>
      </c>
      <c r="E20" s="271">
        <v>44</v>
      </c>
      <c r="F20" s="271">
        <v>44</v>
      </c>
      <c r="G20" s="271">
        <v>1</v>
      </c>
      <c r="H20" s="272">
        <v>11797.5</v>
      </c>
      <c r="I20" s="273">
        <v>1139</v>
      </c>
      <c r="J20" s="272">
        <v>20492</v>
      </c>
      <c r="K20" s="273">
        <v>2010</v>
      </c>
      <c r="L20" s="272">
        <v>26824</v>
      </c>
      <c r="M20" s="273">
        <v>2583</v>
      </c>
      <c r="N20" s="274">
        <f>SUM(H20+J20+L20)</f>
        <v>59113.5</v>
      </c>
      <c r="O20" s="275">
        <f>SUM(I20+K20+M20)</f>
        <v>5732</v>
      </c>
      <c r="P20" s="276">
        <f>IF(N20&lt;&gt;0,O20/F20,"")</f>
        <v>130.27272727272728</v>
      </c>
      <c r="Q20" s="277">
        <f>+N20/O20</f>
        <v>10.312892533147243</v>
      </c>
      <c r="R20" s="299"/>
      <c r="S20" s="278">
        <f t="shared" si="0"/>
      </c>
      <c r="T20" s="272">
        <v>59113.5</v>
      </c>
      <c r="U20" s="273">
        <v>5732</v>
      </c>
      <c r="V20" s="279">
        <f>T20/U20</f>
        <v>10.312892533147243</v>
      </c>
      <c r="W20" s="140"/>
    </row>
    <row r="21" spans="1:23" s="5" customFormat="1" ht="15.75" customHeight="1">
      <c r="A21" s="83">
        <v>17</v>
      </c>
      <c r="B21" s="216" t="s">
        <v>68</v>
      </c>
      <c r="C21" s="160">
        <v>40606</v>
      </c>
      <c r="D21" s="159" t="s">
        <v>51</v>
      </c>
      <c r="E21" s="161">
        <v>152</v>
      </c>
      <c r="F21" s="161">
        <v>74</v>
      </c>
      <c r="G21" s="161">
        <v>5</v>
      </c>
      <c r="H21" s="162">
        <v>8010.5</v>
      </c>
      <c r="I21" s="163">
        <v>1325</v>
      </c>
      <c r="J21" s="162">
        <v>16742</v>
      </c>
      <c r="K21" s="163">
        <v>2657</v>
      </c>
      <c r="L21" s="162">
        <v>18378</v>
      </c>
      <c r="M21" s="163">
        <v>2818</v>
      </c>
      <c r="N21" s="164">
        <v>43130.5</v>
      </c>
      <c r="O21" s="165">
        <v>6800</v>
      </c>
      <c r="P21" s="168">
        <f>IF(N21&lt;&gt;0,O21/F21,"")</f>
        <v>91.89189189189189</v>
      </c>
      <c r="Q21" s="167">
        <f>IF(N21&lt;&gt;0,N21/O21,"")</f>
        <v>6.342720588235294</v>
      </c>
      <c r="R21" s="162">
        <v>57240</v>
      </c>
      <c r="S21" s="156">
        <f t="shared" si="0"/>
        <v>-0.24649720475192174</v>
      </c>
      <c r="T21" s="169">
        <v>2066207.5</v>
      </c>
      <c r="U21" s="170">
        <v>239967</v>
      </c>
      <c r="V21" s="224">
        <f>IF(T21&lt;&gt;0,T21/U21,"")</f>
        <v>8.61038184417024</v>
      </c>
      <c r="W21" s="140"/>
    </row>
    <row r="22" spans="1:23" s="5" customFormat="1" ht="15.75" customHeight="1">
      <c r="A22" s="83">
        <v>18</v>
      </c>
      <c r="B22" s="222" t="s">
        <v>56</v>
      </c>
      <c r="C22" s="147">
        <v>40606</v>
      </c>
      <c r="D22" s="148" t="s">
        <v>53</v>
      </c>
      <c r="E22" s="149">
        <v>104</v>
      </c>
      <c r="F22" s="149">
        <v>56</v>
      </c>
      <c r="G22" s="149">
        <v>5</v>
      </c>
      <c r="H22" s="171">
        <v>3843</v>
      </c>
      <c r="I22" s="172">
        <v>637</v>
      </c>
      <c r="J22" s="171">
        <v>12946</v>
      </c>
      <c r="K22" s="172">
        <v>1767</v>
      </c>
      <c r="L22" s="171">
        <v>15534</v>
      </c>
      <c r="M22" s="172">
        <v>2131</v>
      </c>
      <c r="N22" s="173">
        <f>+L22+J22+H22</f>
        <v>32323</v>
      </c>
      <c r="O22" s="174">
        <f>+M22+K22+I22</f>
        <v>4535</v>
      </c>
      <c r="P22" s="172">
        <f>+O22/F22</f>
        <v>80.98214285714286</v>
      </c>
      <c r="Q22" s="175">
        <f aca="true" t="shared" si="2" ref="Q22:Q32">+N22/O22</f>
        <v>7.127453142227123</v>
      </c>
      <c r="R22" s="171">
        <v>35432</v>
      </c>
      <c r="S22" s="156">
        <f t="shared" si="0"/>
        <v>-0.08774554075412057</v>
      </c>
      <c r="T22" s="171">
        <v>1206018</v>
      </c>
      <c r="U22" s="172">
        <v>118966</v>
      </c>
      <c r="V22" s="223">
        <f>+T22/U22</f>
        <v>10.137501471008523</v>
      </c>
      <c r="W22" s="139"/>
    </row>
    <row r="23" spans="1:23" s="5" customFormat="1" ht="15.75" customHeight="1">
      <c r="A23" s="83">
        <v>19</v>
      </c>
      <c r="B23" s="221" t="s">
        <v>35</v>
      </c>
      <c r="C23" s="147">
        <v>40599</v>
      </c>
      <c r="D23" s="148" t="s">
        <v>74</v>
      </c>
      <c r="E23" s="149">
        <v>58</v>
      </c>
      <c r="F23" s="149">
        <v>28</v>
      </c>
      <c r="G23" s="149">
        <v>6</v>
      </c>
      <c r="H23" s="150">
        <v>4498.5</v>
      </c>
      <c r="I23" s="151">
        <v>585</v>
      </c>
      <c r="J23" s="150">
        <v>8312.5</v>
      </c>
      <c r="K23" s="151">
        <v>1065</v>
      </c>
      <c r="L23" s="150">
        <v>8669</v>
      </c>
      <c r="M23" s="151">
        <v>1148</v>
      </c>
      <c r="N23" s="152">
        <f>H23+J23+L23</f>
        <v>21480</v>
      </c>
      <c r="O23" s="153">
        <f>I23+K23+M23</f>
        <v>2798</v>
      </c>
      <c r="P23" s="151">
        <f>O23/F23</f>
        <v>99.92857142857143</v>
      </c>
      <c r="Q23" s="154">
        <f t="shared" si="2"/>
        <v>7.676912080057184</v>
      </c>
      <c r="R23" s="155">
        <v>31146</v>
      </c>
      <c r="S23" s="156">
        <f t="shared" si="0"/>
        <v>-0.3103448275862069</v>
      </c>
      <c r="T23" s="157">
        <v>2129936.5</v>
      </c>
      <c r="U23" s="158">
        <v>178841</v>
      </c>
      <c r="V23" s="220">
        <f>T23/U23</f>
        <v>11.909665568857253</v>
      </c>
      <c r="W23" s="139"/>
    </row>
    <row r="24" spans="1:23" s="5" customFormat="1" ht="15.75" customHeight="1">
      <c r="A24" s="83">
        <v>20</v>
      </c>
      <c r="B24" s="268" t="s">
        <v>80</v>
      </c>
      <c r="C24" s="269">
        <v>40634</v>
      </c>
      <c r="D24" s="270" t="s">
        <v>81</v>
      </c>
      <c r="E24" s="271">
        <v>1</v>
      </c>
      <c r="F24" s="271">
        <v>1</v>
      </c>
      <c r="G24" s="271">
        <v>1</v>
      </c>
      <c r="H24" s="300">
        <v>0</v>
      </c>
      <c r="I24" s="301">
        <v>0</v>
      </c>
      <c r="J24" s="300">
        <v>9000</v>
      </c>
      <c r="K24" s="301">
        <v>900</v>
      </c>
      <c r="L24" s="300">
        <v>10970</v>
      </c>
      <c r="M24" s="301">
        <v>1097</v>
      </c>
      <c r="N24" s="302">
        <f>+L24+J24+H24</f>
        <v>19970</v>
      </c>
      <c r="O24" s="303">
        <f>+M24+K24+I24</f>
        <v>1997</v>
      </c>
      <c r="P24" s="301">
        <f>+O24/F24</f>
        <v>1997</v>
      </c>
      <c r="Q24" s="304">
        <f t="shared" si="2"/>
        <v>10</v>
      </c>
      <c r="R24" s="284"/>
      <c r="S24" s="278">
        <f t="shared" si="0"/>
      </c>
      <c r="T24" s="300">
        <v>19970</v>
      </c>
      <c r="U24" s="301">
        <v>1997</v>
      </c>
      <c r="V24" s="305">
        <f>+T24/U24</f>
        <v>10</v>
      </c>
      <c r="W24" s="139"/>
    </row>
    <row r="25" spans="1:23" s="5" customFormat="1" ht="15.75" customHeight="1">
      <c r="A25" s="83">
        <v>21</v>
      </c>
      <c r="B25" s="289" t="s">
        <v>88</v>
      </c>
      <c r="C25" s="281">
        <v>40634</v>
      </c>
      <c r="D25" s="282" t="s">
        <v>74</v>
      </c>
      <c r="E25" s="283">
        <v>15</v>
      </c>
      <c r="F25" s="283">
        <v>15</v>
      </c>
      <c r="G25" s="283">
        <v>1</v>
      </c>
      <c r="H25" s="290">
        <v>3489</v>
      </c>
      <c r="I25" s="291">
        <v>244</v>
      </c>
      <c r="J25" s="290">
        <v>7053.5</v>
      </c>
      <c r="K25" s="291">
        <v>509</v>
      </c>
      <c r="L25" s="290">
        <v>6352.5</v>
      </c>
      <c r="M25" s="291">
        <v>462</v>
      </c>
      <c r="N25" s="292">
        <f aca="true" t="shared" si="3" ref="N25:O27">H25+J25+L25</f>
        <v>16895</v>
      </c>
      <c r="O25" s="293">
        <f t="shared" si="3"/>
        <v>1215</v>
      </c>
      <c r="P25" s="291">
        <f>O25/F25</f>
        <v>81</v>
      </c>
      <c r="Q25" s="294">
        <f t="shared" si="2"/>
        <v>13.905349794238683</v>
      </c>
      <c r="R25" s="295">
        <v>666091</v>
      </c>
      <c r="S25" s="278">
        <f t="shared" si="0"/>
        <v>-0.9746355978387338</v>
      </c>
      <c r="T25" s="296">
        <v>16895</v>
      </c>
      <c r="U25" s="297">
        <v>1215</v>
      </c>
      <c r="V25" s="288">
        <f>T25/U25</f>
        <v>13.905349794238683</v>
      </c>
      <c r="W25" s="139"/>
    </row>
    <row r="26" spans="1:23" s="5" customFormat="1" ht="15.75" customHeight="1">
      <c r="A26" s="83">
        <v>22</v>
      </c>
      <c r="B26" s="221" t="s">
        <v>32</v>
      </c>
      <c r="C26" s="147">
        <v>40585</v>
      </c>
      <c r="D26" s="148" t="s">
        <v>74</v>
      </c>
      <c r="E26" s="149">
        <v>58</v>
      </c>
      <c r="F26" s="149">
        <v>25</v>
      </c>
      <c r="G26" s="149">
        <v>8</v>
      </c>
      <c r="H26" s="150">
        <v>4086</v>
      </c>
      <c r="I26" s="151">
        <v>653</v>
      </c>
      <c r="J26" s="150">
        <v>6184</v>
      </c>
      <c r="K26" s="151">
        <v>898</v>
      </c>
      <c r="L26" s="150">
        <v>6333</v>
      </c>
      <c r="M26" s="151">
        <v>940</v>
      </c>
      <c r="N26" s="152">
        <f t="shared" si="3"/>
        <v>16603</v>
      </c>
      <c r="O26" s="153">
        <f t="shared" si="3"/>
        <v>2491</v>
      </c>
      <c r="P26" s="151">
        <f>O26/F26</f>
        <v>99.64</v>
      </c>
      <c r="Q26" s="154">
        <f t="shared" si="2"/>
        <v>6.665194700923324</v>
      </c>
      <c r="R26" s="155">
        <v>12228.5</v>
      </c>
      <c r="S26" s="156">
        <f t="shared" si="0"/>
        <v>0.35772989328208693</v>
      </c>
      <c r="T26" s="157">
        <v>824987.75</v>
      </c>
      <c r="U26" s="158">
        <v>102635</v>
      </c>
      <c r="V26" s="220">
        <f>T26/U26</f>
        <v>8.038074243679057</v>
      </c>
      <c r="W26" s="139"/>
    </row>
    <row r="27" spans="1:23" s="5" customFormat="1" ht="15.75" customHeight="1">
      <c r="A27" s="83">
        <v>23</v>
      </c>
      <c r="B27" s="221" t="s">
        <v>46</v>
      </c>
      <c r="C27" s="147">
        <v>40620</v>
      </c>
      <c r="D27" s="148" t="s">
        <v>74</v>
      </c>
      <c r="E27" s="149">
        <v>18</v>
      </c>
      <c r="F27" s="149">
        <v>17</v>
      </c>
      <c r="G27" s="149">
        <v>3</v>
      </c>
      <c r="H27" s="150">
        <v>4479</v>
      </c>
      <c r="I27" s="151">
        <v>547</v>
      </c>
      <c r="J27" s="150">
        <v>5561.5</v>
      </c>
      <c r="K27" s="151">
        <v>707</v>
      </c>
      <c r="L27" s="150">
        <v>6250</v>
      </c>
      <c r="M27" s="151">
        <v>804</v>
      </c>
      <c r="N27" s="152">
        <f t="shared" si="3"/>
        <v>16290.5</v>
      </c>
      <c r="O27" s="153">
        <f t="shared" si="3"/>
        <v>2058</v>
      </c>
      <c r="P27" s="151">
        <f>O27/F27</f>
        <v>121.05882352941177</v>
      </c>
      <c r="Q27" s="154">
        <f t="shared" si="2"/>
        <v>7.915694849368319</v>
      </c>
      <c r="R27" s="155">
        <v>24574.5</v>
      </c>
      <c r="S27" s="156">
        <f t="shared" si="0"/>
        <v>-0.3370973977090073</v>
      </c>
      <c r="T27" s="157">
        <v>99969</v>
      </c>
      <c r="U27" s="158">
        <v>13705</v>
      </c>
      <c r="V27" s="220">
        <f>T27/U27</f>
        <v>7.294345129514776</v>
      </c>
      <c r="W27" s="139"/>
    </row>
    <row r="28" spans="1:23" s="5" customFormat="1" ht="15.75" customHeight="1">
      <c r="A28" s="83">
        <v>24</v>
      </c>
      <c r="B28" s="216" t="s">
        <v>39</v>
      </c>
      <c r="C28" s="160">
        <v>40613</v>
      </c>
      <c r="D28" s="180" t="s">
        <v>38</v>
      </c>
      <c r="E28" s="161">
        <v>105</v>
      </c>
      <c r="F28" s="161">
        <v>26</v>
      </c>
      <c r="G28" s="161">
        <v>4</v>
      </c>
      <c r="H28" s="162">
        <v>2768</v>
      </c>
      <c r="I28" s="163">
        <v>429</v>
      </c>
      <c r="J28" s="162">
        <v>6520</v>
      </c>
      <c r="K28" s="163">
        <v>902</v>
      </c>
      <c r="L28" s="162">
        <v>6517</v>
      </c>
      <c r="M28" s="163">
        <v>889</v>
      </c>
      <c r="N28" s="164">
        <f>SUM(H28+J28+L28)</f>
        <v>15805</v>
      </c>
      <c r="O28" s="165">
        <f>SUM(I28+K28+M28)</f>
        <v>2220</v>
      </c>
      <c r="P28" s="166">
        <f>IF(N28&lt;&gt;0,O28/F28,"")</f>
        <v>85.38461538461539</v>
      </c>
      <c r="Q28" s="167">
        <f t="shared" si="2"/>
        <v>7.11936936936937</v>
      </c>
      <c r="R28" s="169">
        <v>41237.5</v>
      </c>
      <c r="S28" s="156">
        <f t="shared" si="0"/>
        <v>-0.6167323431342832</v>
      </c>
      <c r="T28" s="162">
        <v>825914</v>
      </c>
      <c r="U28" s="163">
        <v>90957</v>
      </c>
      <c r="V28" s="217">
        <f>T28/U28</f>
        <v>9.080268698395946</v>
      </c>
      <c r="W28" s="139"/>
    </row>
    <row r="29" spans="1:23" s="5" customFormat="1" ht="15.75" customHeight="1">
      <c r="A29" s="83">
        <v>25</v>
      </c>
      <c r="B29" s="227" t="s">
        <v>57</v>
      </c>
      <c r="C29" s="147">
        <v>40592</v>
      </c>
      <c r="D29" s="148" t="s">
        <v>53</v>
      </c>
      <c r="E29" s="149">
        <v>27</v>
      </c>
      <c r="F29" s="149">
        <v>21</v>
      </c>
      <c r="G29" s="149">
        <v>7</v>
      </c>
      <c r="H29" s="171">
        <v>2228</v>
      </c>
      <c r="I29" s="172">
        <v>327</v>
      </c>
      <c r="J29" s="171">
        <v>5415</v>
      </c>
      <c r="K29" s="172">
        <v>739</v>
      </c>
      <c r="L29" s="171">
        <v>5065</v>
      </c>
      <c r="M29" s="172">
        <v>688</v>
      </c>
      <c r="N29" s="173">
        <f>+L29+J29+H29</f>
        <v>12708</v>
      </c>
      <c r="O29" s="174">
        <f>+M29+K29+I29</f>
        <v>1754</v>
      </c>
      <c r="P29" s="172">
        <f>+O29/F29</f>
        <v>83.52380952380952</v>
      </c>
      <c r="Q29" s="175">
        <f t="shared" si="2"/>
        <v>7.24515393386545</v>
      </c>
      <c r="R29" s="171">
        <v>28124</v>
      </c>
      <c r="S29" s="156">
        <f t="shared" si="0"/>
        <v>-0.5481439340065425</v>
      </c>
      <c r="T29" s="171">
        <v>1839027</v>
      </c>
      <c r="U29" s="172">
        <v>141085</v>
      </c>
      <c r="V29" s="223">
        <f>+T29/U29</f>
        <v>13.034886770386647</v>
      </c>
      <c r="W29" s="139"/>
    </row>
    <row r="30" spans="1:23" s="5" customFormat="1" ht="15.75" customHeight="1">
      <c r="A30" s="83">
        <v>26</v>
      </c>
      <c r="B30" s="221" t="s">
        <v>69</v>
      </c>
      <c r="C30" s="147">
        <v>40627</v>
      </c>
      <c r="D30" s="148" t="s">
        <v>74</v>
      </c>
      <c r="E30" s="149">
        <v>28</v>
      </c>
      <c r="F30" s="149">
        <v>28</v>
      </c>
      <c r="G30" s="149">
        <v>2</v>
      </c>
      <c r="H30" s="150">
        <v>2189.5</v>
      </c>
      <c r="I30" s="151">
        <v>296</v>
      </c>
      <c r="J30" s="150">
        <v>4757</v>
      </c>
      <c r="K30" s="151">
        <v>600</v>
      </c>
      <c r="L30" s="150">
        <v>5524</v>
      </c>
      <c r="M30" s="151">
        <v>711</v>
      </c>
      <c r="N30" s="152">
        <f>H30+J30+L30</f>
        <v>12470.5</v>
      </c>
      <c r="O30" s="153">
        <f>I30+K30+M30</f>
        <v>1607</v>
      </c>
      <c r="P30" s="151">
        <f>O30/F30</f>
        <v>57.392857142857146</v>
      </c>
      <c r="Q30" s="154">
        <f t="shared" si="2"/>
        <v>7.7601120099564405</v>
      </c>
      <c r="R30" s="155">
        <v>30532</v>
      </c>
      <c r="S30" s="156">
        <f t="shared" si="0"/>
        <v>-0.5915596750949823</v>
      </c>
      <c r="T30" s="157">
        <v>55707</v>
      </c>
      <c r="U30" s="158">
        <v>6085</v>
      </c>
      <c r="V30" s="220">
        <f>T30/U30</f>
        <v>9.15480690221857</v>
      </c>
      <c r="W30" s="139"/>
    </row>
    <row r="31" spans="1:23" s="5" customFormat="1" ht="15.75" customHeight="1">
      <c r="A31" s="83">
        <v>27</v>
      </c>
      <c r="B31" s="221" t="s">
        <v>40</v>
      </c>
      <c r="C31" s="147">
        <v>40613</v>
      </c>
      <c r="D31" s="148" t="s">
        <v>74</v>
      </c>
      <c r="E31" s="149">
        <v>25</v>
      </c>
      <c r="F31" s="149">
        <v>18</v>
      </c>
      <c r="G31" s="149">
        <v>4</v>
      </c>
      <c r="H31" s="150">
        <v>1920</v>
      </c>
      <c r="I31" s="151">
        <v>278</v>
      </c>
      <c r="J31" s="150">
        <v>4154</v>
      </c>
      <c r="K31" s="151">
        <v>565</v>
      </c>
      <c r="L31" s="150">
        <v>4780</v>
      </c>
      <c r="M31" s="151">
        <v>662</v>
      </c>
      <c r="N31" s="152">
        <f>H31+J31+L31</f>
        <v>10854</v>
      </c>
      <c r="O31" s="153">
        <f>I31+K31+M31</f>
        <v>1505</v>
      </c>
      <c r="P31" s="151">
        <f>O31/F31</f>
        <v>83.61111111111111</v>
      </c>
      <c r="Q31" s="154">
        <f t="shared" si="2"/>
        <v>7.211960132890366</v>
      </c>
      <c r="R31" s="155">
        <v>19479</v>
      </c>
      <c r="S31" s="156">
        <f t="shared" si="0"/>
        <v>-0.44278453719390115</v>
      </c>
      <c r="T31" s="157">
        <v>169327.5</v>
      </c>
      <c r="U31" s="158">
        <v>22215</v>
      </c>
      <c r="V31" s="220">
        <f>T31/U31</f>
        <v>7.62221471978393</v>
      </c>
      <c r="W31" s="139"/>
    </row>
    <row r="32" spans="1:23" s="5" customFormat="1" ht="15.75" customHeight="1">
      <c r="A32" s="83">
        <v>28</v>
      </c>
      <c r="B32" s="268" t="s">
        <v>82</v>
      </c>
      <c r="C32" s="269">
        <v>40634</v>
      </c>
      <c r="D32" s="270" t="s">
        <v>83</v>
      </c>
      <c r="E32" s="271">
        <v>8</v>
      </c>
      <c r="F32" s="271">
        <v>8</v>
      </c>
      <c r="G32" s="271">
        <v>1</v>
      </c>
      <c r="H32" s="300">
        <v>3296</v>
      </c>
      <c r="I32" s="301">
        <v>412</v>
      </c>
      <c r="J32" s="300">
        <v>3296</v>
      </c>
      <c r="K32" s="301">
        <v>412</v>
      </c>
      <c r="L32" s="300">
        <v>3296</v>
      </c>
      <c r="M32" s="301">
        <v>412</v>
      </c>
      <c r="N32" s="302">
        <f>+L32+J32+H32</f>
        <v>9888</v>
      </c>
      <c r="O32" s="303">
        <f>+M32+K32+I32</f>
        <v>1236</v>
      </c>
      <c r="P32" s="301">
        <f>+O32/F32</f>
        <v>154.5</v>
      </c>
      <c r="Q32" s="304">
        <f t="shared" si="2"/>
        <v>8</v>
      </c>
      <c r="R32" s="300"/>
      <c r="S32" s="278">
        <f t="shared" si="0"/>
      </c>
      <c r="T32" s="300">
        <v>9888</v>
      </c>
      <c r="U32" s="301">
        <v>1236</v>
      </c>
      <c r="V32" s="305">
        <f>+T32/U32</f>
        <v>8</v>
      </c>
      <c r="W32" s="139"/>
    </row>
    <row r="33" spans="1:23" s="5" customFormat="1" ht="15.75" customHeight="1">
      <c r="A33" s="83">
        <v>29</v>
      </c>
      <c r="B33" s="219" t="s">
        <v>37</v>
      </c>
      <c r="C33" s="147">
        <v>40571</v>
      </c>
      <c r="D33" s="148" t="s">
        <v>84</v>
      </c>
      <c r="E33" s="149">
        <v>364</v>
      </c>
      <c r="F33" s="149">
        <v>3</v>
      </c>
      <c r="G33" s="149">
        <v>10</v>
      </c>
      <c r="H33" s="171">
        <v>2108.5</v>
      </c>
      <c r="I33" s="172">
        <v>350</v>
      </c>
      <c r="J33" s="171">
        <v>2967</v>
      </c>
      <c r="K33" s="172">
        <v>492</v>
      </c>
      <c r="L33" s="171">
        <v>3963</v>
      </c>
      <c r="M33" s="172">
        <v>658</v>
      </c>
      <c r="N33" s="173">
        <f>SUM(H33+J33+L33)</f>
        <v>9038.5</v>
      </c>
      <c r="O33" s="174">
        <f>SUM(I33+K33+M33)</f>
        <v>1500</v>
      </c>
      <c r="P33" s="172"/>
      <c r="Q33" s="183"/>
      <c r="R33" s="171">
        <v>1672</v>
      </c>
      <c r="S33" s="156">
        <f t="shared" si="0"/>
        <v>4.4058014354066986</v>
      </c>
      <c r="T33" s="171">
        <v>17247792.5</v>
      </c>
      <c r="U33" s="172">
        <v>2020359</v>
      </c>
      <c r="V33" s="220">
        <f>T33/U33</f>
        <v>8.536993920387417</v>
      </c>
      <c r="W33" s="139"/>
    </row>
    <row r="34" spans="1:23" s="5" customFormat="1" ht="15.75" customHeight="1">
      <c r="A34" s="83">
        <v>30</v>
      </c>
      <c r="B34" s="216" t="s">
        <v>49</v>
      </c>
      <c r="C34" s="160">
        <v>40515</v>
      </c>
      <c r="D34" s="159" t="s">
        <v>19</v>
      </c>
      <c r="E34" s="161">
        <v>337</v>
      </c>
      <c r="F34" s="161">
        <v>2</v>
      </c>
      <c r="G34" s="161">
        <v>17</v>
      </c>
      <c r="H34" s="162">
        <v>880</v>
      </c>
      <c r="I34" s="163">
        <v>176</v>
      </c>
      <c r="J34" s="162">
        <v>1070</v>
      </c>
      <c r="K34" s="163">
        <v>214</v>
      </c>
      <c r="L34" s="162">
        <v>3421</v>
      </c>
      <c r="M34" s="163">
        <v>678</v>
      </c>
      <c r="N34" s="164">
        <f>+H34+J34+L34</f>
        <v>5371</v>
      </c>
      <c r="O34" s="165">
        <f>+I34+K34+M34</f>
        <v>1068</v>
      </c>
      <c r="P34" s="166">
        <f>IF(N34&lt;&gt;0,O34/F34,"")</f>
        <v>534</v>
      </c>
      <c r="Q34" s="167">
        <f>IF(N34&lt;&gt;0,N34/O34,"")</f>
        <v>5.0290262172284645</v>
      </c>
      <c r="R34" s="162">
        <v>1550</v>
      </c>
      <c r="S34" s="156">
        <f t="shared" si="0"/>
        <v>2.465161290322581</v>
      </c>
      <c r="T34" s="162">
        <v>19650800</v>
      </c>
      <c r="U34" s="163">
        <v>2099290</v>
      </c>
      <c r="V34" s="217">
        <f>T34/U34</f>
        <v>9.360688613769417</v>
      </c>
      <c r="W34" s="139"/>
    </row>
    <row r="35" spans="1:23" s="5" customFormat="1" ht="15.75" customHeight="1">
      <c r="A35" s="83">
        <v>31</v>
      </c>
      <c r="B35" s="222" t="s">
        <v>55</v>
      </c>
      <c r="C35" s="147">
        <v>40606</v>
      </c>
      <c r="D35" s="148" t="s">
        <v>53</v>
      </c>
      <c r="E35" s="149">
        <v>93</v>
      </c>
      <c r="F35" s="149">
        <v>13</v>
      </c>
      <c r="G35" s="149">
        <v>5</v>
      </c>
      <c r="H35" s="171">
        <v>1069</v>
      </c>
      <c r="I35" s="172">
        <v>163</v>
      </c>
      <c r="J35" s="171">
        <v>2058</v>
      </c>
      <c r="K35" s="172">
        <v>69</v>
      </c>
      <c r="L35" s="171">
        <v>2087</v>
      </c>
      <c r="M35" s="172">
        <v>272</v>
      </c>
      <c r="N35" s="173">
        <f>+L35+J35+H35</f>
        <v>5214</v>
      </c>
      <c r="O35" s="174">
        <f>+M35+K35+I35</f>
        <v>504</v>
      </c>
      <c r="P35" s="172">
        <f>+O35/F35</f>
        <v>38.76923076923077</v>
      </c>
      <c r="Q35" s="175">
        <f>+N35/O35</f>
        <v>10.345238095238095</v>
      </c>
      <c r="R35" s="171">
        <v>13564</v>
      </c>
      <c r="S35" s="156">
        <f t="shared" si="0"/>
        <v>-0.615600117959304</v>
      </c>
      <c r="T35" s="171">
        <v>1197127</v>
      </c>
      <c r="U35" s="172">
        <v>104277</v>
      </c>
      <c r="V35" s="223">
        <f>+T35/U35</f>
        <v>11.480259309339548</v>
      </c>
      <c r="W35" s="139"/>
    </row>
    <row r="36" spans="1:23" s="5" customFormat="1" ht="15.75" customHeight="1">
      <c r="A36" s="83">
        <v>32</v>
      </c>
      <c r="B36" s="221" t="s">
        <v>36</v>
      </c>
      <c r="C36" s="147">
        <v>40599</v>
      </c>
      <c r="D36" s="148" t="s">
        <v>74</v>
      </c>
      <c r="E36" s="149">
        <v>60</v>
      </c>
      <c r="F36" s="149">
        <v>7</v>
      </c>
      <c r="G36" s="149">
        <v>6</v>
      </c>
      <c r="H36" s="150">
        <v>607</v>
      </c>
      <c r="I36" s="151">
        <v>91</v>
      </c>
      <c r="J36" s="150">
        <v>1872.5</v>
      </c>
      <c r="K36" s="151">
        <v>240</v>
      </c>
      <c r="L36" s="150">
        <v>2072</v>
      </c>
      <c r="M36" s="151">
        <v>258</v>
      </c>
      <c r="N36" s="152">
        <f>H36+J36+L36</f>
        <v>4551.5</v>
      </c>
      <c r="O36" s="153">
        <f>I36+K36+M36</f>
        <v>589</v>
      </c>
      <c r="P36" s="151">
        <f>O36/F36</f>
        <v>84.14285714285714</v>
      </c>
      <c r="Q36" s="154">
        <f>+N36/O36</f>
        <v>7.727504244482173</v>
      </c>
      <c r="R36" s="155">
        <v>2618</v>
      </c>
      <c r="S36" s="156">
        <f t="shared" si="0"/>
        <v>0.738540870893812</v>
      </c>
      <c r="T36" s="157">
        <v>583375</v>
      </c>
      <c r="U36" s="158">
        <v>53400</v>
      </c>
      <c r="V36" s="220">
        <f>T36/U36</f>
        <v>10.924625468164795</v>
      </c>
      <c r="W36" s="139"/>
    </row>
    <row r="37" spans="1:23" s="5" customFormat="1" ht="15.75" customHeight="1">
      <c r="A37" s="83">
        <v>33</v>
      </c>
      <c r="B37" s="216" t="s">
        <v>30</v>
      </c>
      <c r="C37" s="160">
        <v>40585</v>
      </c>
      <c r="D37" s="159" t="s">
        <v>19</v>
      </c>
      <c r="E37" s="161">
        <v>89</v>
      </c>
      <c r="F37" s="161">
        <v>3</v>
      </c>
      <c r="G37" s="161">
        <v>8</v>
      </c>
      <c r="H37" s="162">
        <v>632</v>
      </c>
      <c r="I37" s="163">
        <v>77</v>
      </c>
      <c r="J37" s="162">
        <v>1593</v>
      </c>
      <c r="K37" s="163">
        <v>195</v>
      </c>
      <c r="L37" s="162">
        <v>1353</v>
      </c>
      <c r="M37" s="163">
        <v>168</v>
      </c>
      <c r="N37" s="164">
        <f>+H37+J37+L37</f>
        <v>3578</v>
      </c>
      <c r="O37" s="165">
        <f>+I37+K37+M37</f>
        <v>440</v>
      </c>
      <c r="P37" s="166">
        <f>IF(N37&lt;&gt;0,O37/F37,"")</f>
        <v>146.66666666666666</v>
      </c>
      <c r="Q37" s="167">
        <f>IF(N37&lt;&gt;0,N37/O37,"")</f>
        <v>8.131818181818181</v>
      </c>
      <c r="R37" s="162">
        <v>3053</v>
      </c>
      <c r="S37" s="156">
        <f aca="true" t="shared" si="4" ref="S37:S68">IF(R37&lt;&gt;0,-(R37-N37)/R37,"")</f>
        <v>0.17196200458565344</v>
      </c>
      <c r="T37" s="162">
        <v>1425682</v>
      </c>
      <c r="U37" s="163">
        <v>142716</v>
      </c>
      <c r="V37" s="217">
        <f>T37/U37</f>
        <v>9.989643768042827</v>
      </c>
      <c r="W37" s="139"/>
    </row>
    <row r="38" spans="1:23" s="5" customFormat="1" ht="15.75" customHeight="1">
      <c r="A38" s="83">
        <v>34</v>
      </c>
      <c r="B38" s="216" t="s">
        <v>28</v>
      </c>
      <c r="C38" s="160">
        <v>40564</v>
      </c>
      <c r="D38" s="159" t="s">
        <v>19</v>
      </c>
      <c r="E38" s="161">
        <v>109</v>
      </c>
      <c r="F38" s="161">
        <v>20</v>
      </c>
      <c r="G38" s="161">
        <v>11</v>
      </c>
      <c r="H38" s="162">
        <v>625</v>
      </c>
      <c r="I38" s="163">
        <v>139</v>
      </c>
      <c r="J38" s="162">
        <v>995</v>
      </c>
      <c r="K38" s="163">
        <v>179</v>
      </c>
      <c r="L38" s="162">
        <v>1488</v>
      </c>
      <c r="M38" s="163">
        <v>237</v>
      </c>
      <c r="N38" s="164">
        <f>+H38+J38+L38</f>
        <v>3108</v>
      </c>
      <c r="O38" s="165">
        <f>+I38+K38+M38</f>
        <v>555</v>
      </c>
      <c r="P38" s="166">
        <f>IF(N38&lt;&gt;0,O38/F38,"")</f>
        <v>27.75</v>
      </c>
      <c r="Q38" s="167">
        <f>IF(N38&lt;&gt;0,N38/O38,"")</f>
        <v>5.6</v>
      </c>
      <c r="R38" s="162">
        <v>8877</v>
      </c>
      <c r="S38" s="156">
        <f t="shared" si="4"/>
        <v>-0.649881716796215</v>
      </c>
      <c r="T38" s="162">
        <v>3943180</v>
      </c>
      <c r="U38" s="163">
        <v>396171</v>
      </c>
      <c r="V38" s="217">
        <f>T38/U38</f>
        <v>9.953227268023152</v>
      </c>
      <c r="W38" s="139"/>
    </row>
    <row r="39" spans="1:23" s="5" customFormat="1" ht="15.75" customHeight="1">
      <c r="A39" s="83">
        <v>35</v>
      </c>
      <c r="B39" s="227" t="s">
        <v>41</v>
      </c>
      <c r="C39" s="184">
        <v>40613</v>
      </c>
      <c r="D39" s="182" t="s">
        <v>42</v>
      </c>
      <c r="E39" s="185">
        <v>25</v>
      </c>
      <c r="F39" s="185">
        <v>8</v>
      </c>
      <c r="G39" s="185">
        <v>4</v>
      </c>
      <c r="H39" s="186">
        <v>456</v>
      </c>
      <c r="I39" s="187">
        <v>65</v>
      </c>
      <c r="J39" s="186">
        <v>1413</v>
      </c>
      <c r="K39" s="187">
        <v>185</v>
      </c>
      <c r="L39" s="186">
        <v>1169</v>
      </c>
      <c r="M39" s="187">
        <v>150</v>
      </c>
      <c r="N39" s="188">
        <f>SUM(H39+J39+L39)</f>
        <v>3038</v>
      </c>
      <c r="O39" s="189">
        <f>SUM(I39+K39+M39)</f>
        <v>400</v>
      </c>
      <c r="P39" s="187">
        <f>O39/F39</f>
        <v>50</v>
      </c>
      <c r="Q39" s="190">
        <f>N39/O39</f>
        <v>7.595</v>
      </c>
      <c r="R39" s="186">
        <v>13816</v>
      </c>
      <c r="S39" s="156">
        <f t="shared" si="4"/>
        <v>-0.7801100173711639</v>
      </c>
      <c r="T39" s="186">
        <v>159562.5</v>
      </c>
      <c r="U39" s="187">
        <v>19378</v>
      </c>
      <c r="V39" s="228">
        <f>T39/U39</f>
        <v>8.234208896686965</v>
      </c>
      <c r="W39" s="139"/>
    </row>
    <row r="40" spans="1:23" s="5" customFormat="1" ht="15.75" customHeight="1">
      <c r="A40" s="83">
        <v>36</v>
      </c>
      <c r="B40" s="219" t="s">
        <v>33</v>
      </c>
      <c r="C40" s="147">
        <v>40592</v>
      </c>
      <c r="D40" s="148" t="s">
        <v>74</v>
      </c>
      <c r="E40" s="149">
        <v>26</v>
      </c>
      <c r="F40" s="149">
        <v>7</v>
      </c>
      <c r="G40" s="149">
        <v>7</v>
      </c>
      <c r="H40" s="150">
        <v>521</v>
      </c>
      <c r="I40" s="151">
        <v>82</v>
      </c>
      <c r="J40" s="150">
        <v>1082</v>
      </c>
      <c r="K40" s="151">
        <v>166</v>
      </c>
      <c r="L40" s="150">
        <v>1184</v>
      </c>
      <c r="M40" s="151">
        <v>180</v>
      </c>
      <c r="N40" s="152">
        <f>H40+J40+L40</f>
        <v>2787</v>
      </c>
      <c r="O40" s="153">
        <f>I40+K40+M40</f>
        <v>428</v>
      </c>
      <c r="P40" s="151">
        <f>O40/F40</f>
        <v>61.142857142857146</v>
      </c>
      <c r="Q40" s="154">
        <f>+N40/O40</f>
        <v>6.511682242990654</v>
      </c>
      <c r="R40" s="155">
        <v>2895.5</v>
      </c>
      <c r="S40" s="156">
        <f t="shared" si="4"/>
        <v>-0.03747193921602487</v>
      </c>
      <c r="T40" s="157">
        <v>420712.75</v>
      </c>
      <c r="U40" s="158">
        <v>39092</v>
      </c>
      <c r="V40" s="220">
        <f>T40/U40</f>
        <v>10.762118847846107</v>
      </c>
      <c r="W40" s="139"/>
    </row>
    <row r="41" spans="1:23" s="5" customFormat="1" ht="15.75" customHeight="1">
      <c r="A41" s="83">
        <v>37</v>
      </c>
      <c r="B41" s="219" t="s">
        <v>45</v>
      </c>
      <c r="C41" s="147">
        <v>40620</v>
      </c>
      <c r="D41" s="148" t="s">
        <v>27</v>
      </c>
      <c r="E41" s="149">
        <v>15</v>
      </c>
      <c r="F41" s="149">
        <v>2</v>
      </c>
      <c r="G41" s="149">
        <v>3</v>
      </c>
      <c r="H41" s="191">
        <v>414</v>
      </c>
      <c r="I41" s="192">
        <v>25</v>
      </c>
      <c r="J41" s="191">
        <v>1128</v>
      </c>
      <c r="K41" s="192">
        <v>70</v>
      </c>
      <c r="L41" s="191">
        <v>1132</v>
      </c>
      <c r="M41" s="192">
        <v>72</v>
      </c>
      <c r="N41" s="193">
        <v>2674</v>
      </c>
      <c r="O41" s="194">
        <v>167</v>
      </c>
      <c r="P41" s="195">
        <v>83.5</v>
      </c>
      <c r="Q41" s="196">
        <v>16.01197604790419</v>
      </c>
      <c r="R41" s="197">
        <v>10953</v>
      </c>
      <c r="S41" s="156">
        <f t="shared" si="4"/>
        <v>-0.7558659727928422</v>
      </c>
      <c r="T41" s="197">
        <v>78206</v>
      </c>
      <c r="U41" s="198">
        <v>5587</v>
      </c>
      <c r="V41" s="229">
        <v>13.997852156792554</v>
      </c>
      <c r="W41" s="139"/>
    </row>
    <row r="42" spans="1:23" s="5" customFormat="1" ht="15.75" customHeight="1">
      <c r="A42" s="83">
        <v>38</v>
      </c>
      <c r="B42" s="219" t="s">
        <v>17</v>
      </c>
      <c r="C42" s="147">
        <v>40515</v>
      </c>
      <c r="D42" s="148" t="s">
        <v>74</v>
      </c>
      <c r="E42" s="149">
        <v>62</v>
      </c>
      <c r="F42" s="149">
        <v>8</v>
      </c>
      <c r="G42" s="149">
        <v>18</v>
      </c>
      <c r="H42" s="150">
        <v>501</v>
      </c>
      <c r="I42" s="151">
        <v>109</v>
      </c>
      <c r="J42" s="150">
        <v>813</v>
      </c>
      <c r="K42" s="151">
        <v>162</v>
      </c>
      <c r="L42" s="150">
        <v>906</v>
      </c>
      <c r="M42" s="151">
        <v>169</v>
      </c>
      <c r="N42" s="152">
        <f>H42+J42+L42</f>
        <v>2220</v>
      </c>
      <c r="O42" s="153">
        <f>I42+K42+M42</f>
        <v>440</v>
      </c>
      <c r="P42" s="151">
        <f>O42/F42</f>
        <v>55</v>
      </c>
      <c r="Q42" s="154">
        <f>+N42/O42</f>
        <v>5.045454545454546</v>
      </c>
      <c r="R42" s="155">
        <v>1903</v>
      </c>
      <c r="S42" s="156">
        <f t="shared" si="4"/>
        <v>0.16657908565423016</v>
      </c>
      <c r="T42" s="157">
        <v>1012589.5</v>
      </c>
      <c r="U42" s="158">
        <v>123988</v>
      </c>
      <c r="V42" s="220">
        <f>T42/U42</f>
        <v>8.166834693680034</v>
      </c>
      <c r="W42" s="139"/>
    </row>
    <row r="43" spans="1:23" s="5" customFormat="1" ht="15.75" customHeight="1">
      <c r="A43" s="83">
        <v>39</v>
      </c>
      <c r="B43" s="219" t="s">
        <v>47</v>
      </c>
      <c r="C43" s="147">
        <v>40620</v>
      </c>
      <c r="D43" s="148" t="s">
        <v>48</v>
      </c>
      <c r="E43" s="149">
        <v>1</v>
      </c>
      <c r="F43" s="149">
        <v>1</v>
      </c>
      <c r="G43" s="149">
        <v>3</v>
      </c>
      <c r="H43" s="171">
        <v>269</v>
      </c>
      <c r="I43" s="172">
        <v>29</v>
      </c>
      <c r="J43" s="171">
        <v>414</v>
      </c>
      <c r="K43" s="172">
        <v>44</v>
      </c>
      <c r="L43" s="171">
        <v>1312</v>
      </c>
      <c r="M43" s="172">
        <v>148</v>
      </c>
      <c r="N43" s="173">
        <f>H43+J43+L43</f>
        <v>1995</v>
      </c>
      <c r="O43" s="174">
        <f>I43+K43+M43</f>
        <v>221</v>
      </c>
      <c r="P43" s="166">
        <f>O43/F43</f>
        <v>221</v>
      </c>
      <c r="Q43" s="167">
        <f>N43/O43</f>
        <v>9.027149321266968</v>
      </c>
      <c r="R43" s="171">
        <v>3022</v>
      </c>
      <c r="S43" s="156">
        <f t="shared" si="4"/>
        <v>-0.3398411647915288</v>
      </c>
      <c r="T43" s="171">
        <v>12763</v>
      </c>
      <c r="U43" s="172">
        <v>1428</v>
      </c>
      <c r="V43" s="220">
        <f>T43/U43</f>
        <v>8.93767507002801</v>
      </c>
      <c r="W43" s="139"/>
    </row>
    <row r="44" spans="1:23" s="5" customFormat="1" ht="15.75" customHeight="1">
      <c r="A44" s="83">
        <v>40</v>
      </c>
      <c r="B44" s="226" t="s">
        <v>31</v>
      </c>
      <c r="C44" s="160">
        <v>40585</v>
      </c>
      <c r="D44" s="178" t="s">
        <v>11</v>
      </c>
      <c r="E44" s="179">
        <v>41</v>
      </c>
      <c r="F44" s="179">
        <v>5</v>
      </c>
      <c r="G44" s="179">
        <v>8</v>
      </c>
      <c r="H44" s="162">
        <v>219</v>
      </c>
      <c r="I44" s="163">
        <v>72</v>
      </c>
      <c r="J44" s="162">
        <v>749</v>
      </c>
      <c r="K44" s="163">
        <v>216</v>
      </c>
      <c r="L44" s="162">
        <v>712</v>
      </c>
      <c r="M44" s="163">
        <v>164</v>
      </c>
      <c r="N44" s="164">
        <f>+H44+J44+L44</f>
        <v>1680</v>
      </c>
      <c r="O44" s="165">
        <f>+I44+K44+M44</f>
        <v>452</v>
      </c>
      <c r="P44" s="172">
        <f>+O44/F44</f>
        <v>90.4</v>
      </c>
      <c r="Q44" s="175">
        <f>+N44/O44</f>
        <v>3.7168141592920354</v>
      </c>
      <c r="R44" s="162">
        <v>203</v>
      </c>
      <c r="S44" s="156">
        <f t="shared" si="4"/>
        <v>7.275862068965517</v>
      </c>
      <c r="T44" s="162">
        <v>345246</v>
      </c>
      <c r="U44" s="163">
        <v>29157</v>
      </c>
      <c r="V44" s="218">
        <f>+T44/U44</f>
        <v>11.840930136845355</v>
      </c>
      <c r="W44" s="139"/>
    </row>
    <row r="45" spans="1:23" s="5" customFormat="1" ht="15.75" customHeight="1">
      <c r="A45" s="83">
        <v>41</v>
      </c>
      <c r="B45" s="227" t="s">
        <v>85</v>
      </c>
      <c r="C45" s="184">
        <v>40557</v>
      </c>
      <c r="D45" s="182" t="s">
        <v>42</v>
      </c>
      <c r="E45" s="185">
        <v>7</v>
      </c>
      <c r="F45" s="185">
        <v>2</v>
      </c>
      <c r="G45" s="185">
        <v>8</v>
      </c>
      <c r="H45" s="186">
        <v>205</v>
      </c>
      <c r="I45" s="187">
        <v>25</v>
      </c>
      <c r="J45" s="186">
        <v>436</v>
      </c>
      <c r="K45" s="187">
        <v>56</v>
      </c>
      <c r="L45" s="186">
        <v>402</v>
      </c>
      <c r="M45" s="187">
        <v>54</v>
      </c>
      <c r="N45" s="188">
        <f>SUM(H45+J45+L45)</f>
        <v>1043</v>
      </c>
      <c r="O45" s="189">
        <f>SUM(I45+K45+M45)</f>
        <v>135</v>
      </c>
      <c r="P45" s="187">
        <f>O45/F45</f>
        <v>67.5</v>
      </c>
      <c r="Q45" s="190">
        <f>N45/O45</f>
        <v>7.725925925925926</v>
      </c>
      <c r="R45" s="186"/>
      <c r="S45" s="156">
        <f t="shared" si="4"/>
      </c>
      <c r="T45" s="186">
        <v>95392</v>
      </c>
      <c r="U45" s="187">
        <v>7037</v>
      </c>
      <c r="V45" s="228">
        <f>T45/U45</f>
        <v>13.555776609350575</v>
      </c>
      <c r="W45" s="139"/>
    </row>
    <row r="46" spans="1:23" s="5" customFormat="1" ht="15.75" customHeight="1">
      <c r="A46" s="83">
        <v>42</v>
      </c>
      <c r="B46" s="227" t="s">
        <v>70</v>
      </c>
      <c r="C46" s="184">
        <v>40627</v>
      </c>
      <c r="D46" s="182" t="s">
        <v>42</v>
      </c>
      <c r="E46" s="185">
        <v>2</v>
      </c>
      <c r="F46" s="185">
        <v>2</v>
      </c>
      <c r="G46" s="185">
        <v>2</v>
      </c>
      <c r="H46" s="186">
        <v>174</v>
      </c>
      <c r="I46" s="187">
        <v>29</v>
      </c>
      <c r="J46" s="186">
        <v>346</v>
      </c>
      <c r="K46" s="187">
        <v>52</v>
      </c>
      <c r="L46" s="186">
        <v>322</v>
      </c>
      <c r="M46" s="187">
        <v>48</v>
      </c>
      <c r="N46" s="188">
        <f>SUM(H46+J46+L46)</f>
        <v>842</v>
      </c>
      <c r="O46" s="189">
        <f>SUM(I46+K46+M46)</f>
        <v>129</v>
      </c>
      <c r="P46" s="187">
        <f>O46/F46</f>
        <v>64.5</v>
      </c>
      <c r="Q46" s="190">
        <f>N46/O46</f>
        <v>6.5271317829457365</v>
      </c>
      <c r="R46" s="186">
        <v>1690</v>
      </c>
      <c r="S46" s="156">
        <f t="shared" si="4"/>
        <v>-0.5017751479289941</v>
      </c>
      <c r="T46" s="186">
        <v>3626</v>
      </c>
      <c r="U46" s="187">
        <v>401</v>
      </c>
      <c r="V46" s="228">
        <f>T46/U46</f>
        <v>9.042394014962593</v>
      </c>
      <c r="W46" s="139"/>
    </row>
    <row r="47" spans="1:23" s="5" customFormat="1" ht="15.75" customHeight="1">
      <c r="A47" s="83">
        <v>43</v>
      </c>
      <c r="B47" s="222" t="s">
        <v>63</v>
      </c>
      <c r="C47" s="147">
        <v>40557</v>
      </c>
      <c r="D47" s="148" t="s">
        <v>53</v>
      </c>
      <c r="E47" s="149">
        <v>129</v>
      </c>
      <c r="F47" s="149">
        <v>3</v>
      </c>
      <c r="G47" s="149">
        <v>12</v>
      </c>
      <c r="H47" s="171">
        <v>197</v>
      </c>
      <c r="I47" s="172">
        <v>36</v>
      </c>
      <c r="J47" s="171">
        <v>240</v>
      </c>
      <c r="K47" s="172">
        <v>43</v>
      </c>
      <c r="L47" s="171">
        <v>259</v>
      </c>
      <c r="M47" s="172">
        <v>47</v>
      </c>
      <c r="N47" s="173">
        <f>+L47+J47+H47</f>
        <v>696</v>
      </c>
      <c r="O47" s="174">
        <f>+M47+K47+I47</f>
        <v>126</v>
      </c>
      <c r="P47" s="172">
        <f>+O47/F47</f>
        <v>42</v>
      </c>
      <c r="Q47" s="175">
        <f>+N47/O47</f>
        <v>5.523809523809524</v>
      </c>
      <c r="R47" s="171">
        <v>639</v>
      </c>
      <c r="S47" s="156">
        <f t="shared" si="4"/>
        <v>0.0892018779342723</v>
      </c>
      <c r="T47" s="171">
        <v>1370092</v>
      </c>
      <c r="U47" s="172">
        <v>120344</v>
      </c>
      <c r="V47" s="223">
        <f>+T47/U47</f>
        <v>11.384796915508874</v>
      </c>
      <c r="W47" s="139"/>
    </row>
    <row r="48" spans="1:23" s="5" customFormat="1" ht="15.75" customHeight="1">
      <c r="A48" s="83">
        <v>44</v>
      </c>
      <c r="B48" s="216" t="s">
        <v>58</v>
      </c>
      <c r="C48" s="160">
        <v>40578</v>
      </c>
      <c r="D48" s="159" t="s">
        <v>51</v>
      </c>
      <c r="E48" s="161">
        <v>79</v>
      </c>
      <c r="F48" s="161">
        <v>2</v>
      </c>
      <c r="G48" s="161">
        <v>9</v>
      </c>
      <c r="H48" s="162">
        <v>66</v>
      </c>
      <c r="I48" s="163">
        <v>11</v>
      </c>
      <c r="J48" s="162">
        <v>145</v>
      </c>
      <c r="K48" s="163">
        <v>25</v>
      </c>
      <c r="L48" s="162">
        <v>198</v>
      </c>
      <c r="M48" s="163">
        <v>35</v>
      </c>
      <c r="N48" s="164">
        <v>409</v>
      </c>
      <c r="O48" s="165">
        <v>71</v>
      </c>
      <c r="P48" s="168">
        <f>IF(N48&lt;&gt;0,O48/F48,"")</f>
        <v>35.5</v>
      </c>
      <c r="Q48" s="181">
        <f>IF(N48&lt;&gt;0,N48/O48,"")</f>
        <v>5.76056338028169</v>
      </c>
      <c r="R48" s="162">
        <v>2901</v>
      </c>
      <c r="S48" s="156">
        <f t="shared" si="4"/>
        <v>-0.8590141330575664</v>
      </c>
      <c r="T48" s="169">
        <v>2673704.5</v>
      </c>
      <c r="U48" s="170">
        <v>220816</v>
      </c>
      <c r="V48" s="218">
        <f>IF(T48&lt;&gt;0,T48/U48,"")</f>
        <v>12.108291518730526</v>
      </c>
      <c r="W48" s="139"/>
    </row>
    <row r="49" spans="1:23" s="5" customFormat="1" ht="15.75" customHeight="1">
      <c r="A49" s="83">
        <v>45</v>
      </c>
      <c r="B49" s="227" t="s">
        <v>61</v>
      </c>
      <c r="C49" s="147">
        <v>40592</v>
      </c>
      <c r="D49" s="148" t="s">
        <v>53</v>
      </c>
      <c r="E49" s="149">
        <v>80</v>
      </c>
      <c r="F49" s="149">
        <v>2</v>
      </c>
      <c r="G49" s="149">
        <v>7</v>
      </c>
      <c r="H49" s="171">
        <v>78</v>
      </c>
      <c r="I49" s="172">
        <v>12</v>
      </c>
      <c r="J49" s="171">
        <v>114</v>
      </c>
      <c r="K49" s="172">
        <v>16</v>
      </c>
      <c r="L49" s="171">
        <v>203</v>
      </c>
      <c r="M49" s="172">
        <v>31</v>
      </c>
      <c r="N49" s="173">
        <f>+L49+J49+H49</f>
        <v>395</v>
      </c>
      <c r="O49" s="174">
        <f>+M49+K49+I49</f>
        <v>59</v>
      </c>
      <c r="P49" s="172">
        <f>+O49/F49</f>
        <v>29.5</v>
      </c>
      <c r="Q49" s="175">
        <f>+N49/O49</f>
        <v>6.694915254237288</v>
      </c>
      <c r="R49" s="171">
        <v>1315</v>
      </c>
      <c r="S49" s="156">
        <f t="shared" si="4"/>
        <v>-0.6996197718631179</v>
      </c>
      <c r="T49" s="171">
        <v>516556</v>
      </c>
      <c r="U49" s="172">
        <v>59181</v>
      </c>
      <c r="V49" s="223">
        <f>+T49/U49</f>
        <v>8.728409455737483</v>
      </c>
      <c r="W49" s="139"/>
    </row>
    <row r="50" spans="1:23" s="5" customFormat="1" ht="15.75" customHeight="1">
      <c r="A50" s="83">
        <v>46</v>
      </c>
      <c r="B50" s="227" t="s">
        <v>60</v>
      </c>
      <c r="C50" s="147">
        <v>40550</v>
      </c>
      <c r="D50" s="148" t="s">
        <v>53</v>
      </c>
      <c r="E50" s="149">
        <v>355</v>
      </c>
      <c r="F50" s="149">
        <v>2</v>
      </c>
      <c r="G50" s="149">
        <v>13</v>
      </c>
      <c r="H50" s="171">
        <v>57</v>
      </c>
      <c r="I50" s="172">
        <v>7</v>
      </c>
      <c r="J50" s="171">
        <v>82</v>
      </c>
      <c r="K50" s="172">
        <v>11</v>
      </c>
      <c r="L50" s="171">
        <v>162</v>
      </c>
      <c r="M50" s="172">
        <v>24</v>
      </c>
      <c r="N50" s="173">
        <f>+L50+J50+H50</f>
        <v>301</v>
      </c>
      <c r="O50" s="174">
        <f>+M50+K50+I50</f>
        <v>42</v>
      </c>
      <c r="P50" s="172">
        <f>+O50/F50</f>
        <v>21</v>
      </c>
      <c r="Q50" s="175">
        <f>+N50/O50</f>
        <v>7.166666666666667</v>
      </c>
      <c r="R50" s="171">
        <v>377</v>
      </c>
      <c r="S50" s="156">
        <f t="shared" si="4"/>
        <v>-0.20159151193633953</v>
      </c>
      <c r="T50" s="171">
        <v>36508240</v>
      </c>
      <c r="U50" s="172">
        <v>3912066</v>
      </c>
      <c r="V50" s="223">
        <f>+T50/U50</f>
        <v>9.332214742798307</v>
      </c>
      <c r="W50" s="139"/>
    </row>
    <row r="51" spans="1:23" s="5" customFormat="1" ht="15.75" customHeight="1">
      <c r="A51" s="83">
        <v>47</v>
      </c>
      <c r="B51" s="219" t="s">
        <v>72</v>
      </c>
      <c r="C51" s="147">
        <v>40606</v>
      </c>
      <c r="D51" s="148" t="s">
        <v>74</v>
      </c>
      <c r="E51" s="149">
        <v>6</v>
      </c>
      <c r="F51" s="149">
        <v>1</v>
      </c>
      <c r="G51" s="149">
        <v>4</v>
      </c>
      <c r="H51" s="150">
        <v>56</v>
      </c>
      <c r="I51" s="151">
        <v>11</v>
      </c>
      <c r="J51" s="150">
        <v>99</v>
      </c>
      <c r="K51" s="151">
        <v>20</v>
      </c>
      <c r="L51" s="150">
        <v>144</v>
      </c>
      <c r="M51" s="151">
        <v>28</v>
      </c>
      <c r="N51" s="152">
        <f>H51+J51+L51</f>
        <v>299</v>
      </c>
      <c r="O51" s="153">
        <f>I51+K51+M51</f>
        <v>59</v>
      </c>
      <c r="P51" s="151">
        <f>O51/F51</f>
        <v>59</v>
      </c>
      <c r="Q51" s="154">
        <f>+N51/O51</f>
        <v>5.067796610169491</v>
      </c>
      <c r="R51" s="155">
        <v>1077</v>
      </c>
      <c r="S51" s="156">
        <f t="shared" si="4"/>
        <v>-0.7223769730733519</v>
      </c>
      <c r="T51" s="157">
        <v>30222</v>
      </c>
      <c r="U51" s="158">
        <v>2352</v>
      </c>
      <c r="V51" s="220">
        <f>T51/U51</f>
        <v>12.849489795918368</v>
      </c>
      <c r="W51" s="139"/>
    </row>
    <row r="52" spans="1:23" s="5" customFormat="1" ht="15.75" customHeight="1">
      <c r="A52" s="83">
        <v>48</v>
      </c>
      <c r="B52" s="216" t="s">
        <v>86</v>
      </c>
      <c r="C52" s="160">
        <v>40207</v>
      </c>
      <c r="D52" s="159" t="s">
        <v>51</v>
      </c>
      <c r="E52" s="161">
        <v>47</v>
      </c>
      <c r="F52" s="161">
        <v>1</v>
      </c>
      <c r="G52" s="161">
        <v>45</v>
      </c>
      <c r="H52" s="176">
        <v>0</v>
      </c>
      <c r="I52" s="199">
        <v>0</v>
      </c>
      <c r="J52" s="176">
        <v>99</v>
      </c>
      <c r="K52" s="199">
        <v>6</v>
      </c>
      <c r="L52" s="176">
        <v>195</v>
      </c>
      <c r="M52" s="199">
        <v>12</v>
      </c>
      <c r="N52" s="200">
        <v>294</v>
      </c>
      <c r="O52" s="201">
        <v>18</v>
      </c>
      <c r="P52" s="168">
        <f>IF(N52&lt;&gt;0,O52/F52,"")</f>
        <v>18</v>
      </c>
      <c r="Q52" s="181">
        <f>IF(N52&lt;&gt;0,N52/O52,"")</f>
        <v>16.333333333333332</v>
      </c>
      <c r="R52" s="176">
        <v>40</v>
      </c>
      <c r="S52" s="156">
        <f t="shared" si="4"/>
        <v>6.35</v>
      </c>
      <c r="T52" s="177">
        <v>1884558</v>
      </c>
      <c r="U52" s="170">
        <v>162915</v>
      </c>
      <c r="V52" s="224">
        <f>IF(T52&lt;&gt;0,T52/U52,"")</f>
        <v>11.567737777368567</v>
      </c>
      <c r="W52" s="139"/>
    </row>
    <row r="53" spans="1:23" s="5" customFormat="1" ht="15.75" customHeight="1">
      <c r="A53" s="83">
        <v>49</v>
      </c>
      <c r="B53" s="219" t="s">
        <v>26</v>
      </c>
      <c r="C53" s="147">
        <v>40550</v>
      </c>
      <c r="D53" s="148" t="s">
        <v>84</v>
      </c>
      <c r="E53" s="149">
        <v>243</v>
      </c>
      <c r="F53" s="149">
        <v>4</v>
      </c>
      <c r="G53" s="149">
        <v>13</v>
      </c>
      <c r="H53" s="171">
        <v>60</v>
      </c>
      <c r="I53" s="172">
        <v>15</v>
      </c>
      <c r="J53" s="171">
        <v>60</v>
      </c>
      <c r="K53" s="172">
        <v>15</v>
      </c>
      <c r="L53" s="171">
        <v>168</v>
      </c>
      <c r="M53" s="172">
        <v>42</v>
      </c>
      <c r="N53" s="173">
        <f>SUM(H53+J53+L53)</f>
        <v>288</v>
      </c>
      <c r="O53" s="174">
        <f>SUM(I53+K53+M53)</f>
        <v>72</v>
      </c>
      <c r="P53" s="172"/>
      <c r="Q53" s="183"/>
      <c r="R53" s="171">
        <v>3184</v>
      </c>
      <c r="S53" s="156">
        <f t="shared" si="4"/>
        <v>-0.9095477386934674</v>
      </c>
      <c r="T53" s="171">
        <v>7279372.5</v>
      </c>
      <c r="U53" s="172">
        <v>947817</v>
      </c>
      <c r="V53" s="220">
        <f>T53/U53</f>
        <v>7.680145534422784</v>
      </c>
      <c r="W53" s="139"/>
    </row>
    <row r="54" spans="1:23" s="5" customFormat="1" ht="15.75" customHeight="1">
      <c r="A54" s="83">
        <v>50</v>
      </c>
      <c r="B54" s="216" t="s">
        <v>87</v>
      </c>
      <c r="C54" s="160">
        <v>40473</v>
      </c>
      <c r="D54" s="159" t="s">
        <v>19</v>
      </c>
      <c r="E54" s="161">
        <v>74</v>
      </c>
      <c r="F54" s="161">
        <v>1</v>
      </c>
      <c r="G54" s="161">
        <v>12</v>
      </c>
      <c r="H54" s="162">
        <v>71</v>
      </c>
      <c r="I54" s="163">
        <v>50</v>
      </c>
      <c r="J54" s="162">
        <v>81</v>
      </c>
      <c r="K54" s="163">
        <v>69</v>
      </c>
      <c r="L54" s="162">
        <v>76</v>
      </c>
      <c r="M54" s="163">
        <v>62</v>
      </c>
      <c r="N54" s="164">
        <f>+H54+J54+L54</f>
        <v>228</v>
      </c>
      <c r="O54" s="165">
        <f>+I54+K54+M54</f>
        <v>181</v>
      </c>
      <c r="P54" s="166">
        <f>IF(N54&lt;&gt;0,O54/F54,"")</f>
        <v>181</v>
      </c>
      <c r="Q54" s="167">
        <f>IF(N54&lt;&gt;0,N54/O54,"")</f>
        <v>1.2596685082872927</v>
      </c>
      <c r="R54" s="162"/>
      <c r="S54" s="156">
        <f t="shared" si="4"/>
      </c>
      <c r="T54" s="162">
        <v>983445</v>
      </c>
      <c r="U54" s="163">
        <v>84877</v>
      </c>
      <c r="V54" s="217">
        <f>T54/U54</f>
        <v>11.586707824263346</v>
      </c>
      <c r="W54" s="139"/>
    </row>
    <row r="55" spans="1:23" s="5" customFormat="1" ht="15.75" customHeight="1">
      <c r="A55" s="83">
        <v>51</v>
      </c>
      <c r="B55" s="227" t="s">
        <v>59</v>
      </c>
      <c r="C55" s="147">
        <v>40606</v>
      </c>
      <c r="D55" s="148" t="s">
        <v>53</v>
      </c>
      <c r="E55" s="149">
        <v>52</v>
      </c>
      <c r="F55" s="149">
        <v>1</v>
      </c>
      <c r="G55" s="149">
        <v>5</v>
      </c>
      <c r="H55" s="171">
        <v>40</v>
      </c>
      <c r="I55" s="172">
        <v>4</v>
      </c>
      <c r="J55" s="171">
        <v>130</v>
      </c>
      <c r="K55" s="172">
        <v>12</v>
      </c>
      <c r="L55" s="171">
        <v>20</v>
      </c>
      <c r="M55" s="172">
        <v>2</v>
      </c>
      <c r="N55" s="173">
        <f>+L55+J55+H55</f>
        <v>190</v>
      </c>
      <c r="O55" s="174">
        <f>+M55+K55+I55</f>
        <v>18</v>
      </c>
      <c r="P55" s="172">
        <f>+O55/F55</f>
        <v>18</v>
      </c>
      <c r="Q55" s="175">
        <f>+N55/O55</f>
        <v>10.555555555555555</v>
      </c>
      <c r="R55" s="171">
        <v>278</v>
      </c>
      <c r="S55" s="156">
        <f t="shared" si="4"/>
        <v>-0.31654676258992803</v>
      </c>
      <c r="T55" s="171">
        <v>327930</v>
      </c>
      <c r="U55" s="172">
        <v>26291</v>
      </c>
      <c r="V55" s="223">
        <f>+T55/U55</f>
        <v>12.473089650450724</v>
      </c>
      <c r="W55" s="139"/>
    </row>
    <row r="56" spans="1:23" s="5" customFormat="1" ht="15.75" customHeight="1">
      <c r="A56" s="83">
        <v>52</v>
      </c>
      <c r="B56" s="216" t="s">
        <v>71</v>
      </c>
      <c r="C56" s="160">
        <v>40627</v>
      </c>
      <c r="D56" s="159" t="s">
        <v>51</v>
      </c>
      <c r="E56" s="161">
        <v>2</v>
      </c>
      <c r="F56" s="161">
        <v>1</v>
      </c>
      <c r="G56" s="161">
        <v>2</v>
      </c>
      <c r="H56" s="162">
        <v>99</v>
      </c>
      <c r="I56" s="163">
        <v>6</v>
      </c>
      <c r="J56" s="162">
        <v>59.5</v>
      </c>
      <c r="K56" s="163">
        <v>4</v>
      </c>
      <c r="L56" s="162">
        <v>31</v>
      </c>
      <c r="M56" s="163">
        <v>2</v>
      </c>
      <c r="N56" s="164">
        <v>189.5</v>
      </c>
      <c r="O56" s="165">
        <v>12</v>
      </c>
      <c r="P56" s="166">
        <f>IF(N56&lt;&gt;0,O56/F56,"")</f>
        <v>12</v>
      </c>
      <c r="Q56" s="167">
        <f>IF(N56&lt;&gt;0,N56/O56,"")</f>
        <v>15.791666666666666</v>
      </c>
      <c r="R56" s="162">
        <v>1385</v>
      </c>
      <c r="S56" s="156">
        <f t="shared" si="4"/>
        <v>-0.8631768953068593</v>
      </c>
      <c r="T56" s="169">
        <v>2413</v>
      </c>
      <c r="U56" s="170">
        <v>167</v>
      </c>
      <c r="V56" s="218">
        <f>IF(T56&lt;&gt;0,T56/U56,"")</f>
        <v>14.449101796407186</v>
      </c>
      <c r="W56" s="139"/>
    </row>
    <row r="57" spans="1:23" s="5" customFormat="1" ht="15.75" customHeight="1">
      <c r="A57" s="83">
        <v>53</v>
      </c>
      <c r="B57" s="222" t="s">
        <v>73</v>
      </c>
      <c r="C57" s="147">
        <v>40599</v>
      </c>
      <c r="D57" s="148" t="s">
        <v>53</v>
      </c>
      <c r="E57" s="149">
        <v>30</v>
      </c>
      <c r="F57" s="149">
        <v>1</v>
      </c>
      <c r="G57" s="149">
        <v>6</v>
      </c>
      <c r="H57" s="171">
        <v>7</v>
      </c>
      <c r="I57" s="172">
        <v>1</v>
      </c>
      <c r="J57" s="171">
        <v>62</v>
      </c>
      <c r="K57" s="172">
        <v>10</v>
      </c>
      <c r="L57" s="171">
        <v>82</v>
      </c>
      <c r="M57" s="172">
        <v>13</v>
      </c>
      <c r="N57" s="173">
        <f>+L57+J57+H57</f>
        <v>151</v>
      </c>
      <c r="O57" s="174">
        <f>+M57+K57+I57</f>
        <v>24</v>
      </c>
      <c r="P57" s="172">
        <f>+O57/F57</f>
        <v>24</v>
      </c>
      <c r="Q57" s="175">
        <f>+N57/O57</f>
        <v>6.291666666666667</v>
      </c>
      <c r="R57" s="171">
        <v>345</v>
      </c>
      <c r="S57" s="156">
        <f t="shared" si="4"/>
        <v>-0.5623188405797102</v>
      </c>
      <c r="T57" s="171">
        <v>268253</v>
      </c>
      <c r="U57" s="172">
        <v>21724</v>
      </c>
      <c r="V57" s="223">
        <f>+T57/U57</f>
        <v>12.348232369729331</v>
      </c>
      <c r="W57" s="139"/>
    </row>
    <row r="58" spans="1:23" s="5" customFormat="1" ht="15.75" customHeight="1">
      <c r="A58" s="83">
        <v>54</v>
      </c>
      <c r="B58" s="227" t="s">
        <v>62</v>
      </c>
      <c r="C58" s="147">
        <v>40571</v>
      </c>
      <c r="D58" s="148" t="s">
        <v>53</v>
      </c>
      <c r="E58" s="149">
        <v>200</v>
      </c>
      <c r="F58" s="149">
        <v>1</v>
      </c>
      <c r="G58" s="149">
        <v>10</v>
      </c>
      <c r="H58" s="171">
        <v>20</v>
      </c>
      <c r="I58" s="172">
        <v>2</v>
      </c>
      <c r="J58" s="171">
        <v>22</v>
      </c>
      <c r="K58" s="172">
        <v>2</v>
      </c>
      <c r="L58" s="171">
        <v>30</v>
      </c>
      <c r="M58" s="172">
        <v>3</v>
      </c>
      <c r="N58" s="173">
        <f>+L58+J58+H58</f>
        <v>72</v>
      </c>
      <c r="O58" s="174">
        <f>+M58+K58+I58</f>
        <v>7</v>
      </c>
      <c r="P58" s="172">
        <f>+O58/F58</f>
        <v>7</v>
      </c>
      <c r="Q58" s="175">
        <f>+N58/O58</f>
        <v>10.285714285714286</v>
      </c>
      <c r="R58" s="171">
        <v>191</v>
      </c>
      <c r="S58" s="156">
        <f t="shared" si="4"/>
        <v>-0.6230366492146597</v>
      </c>
      <c r="T58" s="171">
        <v>2972333</v>
      </c>
      <c r="U58" s="172">
        <v>241993</v>
      </c>
      <c r="V58" s="223">
        <f>+T58/U58</f>
        <v>12.282723053972635</v>
      </c>
      <c r="W58" s="139"/>
    </row>
    <row r="59" spans="1:23" s="5" customFormat="1" ht="15.75" customHeight="1" thickBot="1">
      <c r="A59" s="83">
        <v>55</v>
      </c>
      <c r="B59" s="230" t="s">
        <v>29</v>
      </c>
      <c r="C59" s="231">
        <v>40571</v>
      </c>
      <c r="D59" s="232" t="s">
        <v>27</v>
      </c>
      <c r="E59" s="233">
        <v>20</v>
      </c>
      <c r="F59" s="233">
        <v>1</v>
      </c>
      <c r="G59" s="233">
        <v>10</v>
      </c>
      <c r="H59" s="234">
        <v>28</v>
      </c>
      <c r="I59" s="235">
        <v>4</v>
      </c>
      <c r="J59" s="234">
        <v>29</v>
      </c>
      <c r="K59" s="235">
        <v>4</v>
      </c>
      <c r="L59" s="234">
        <v>14</v>
      </c>
      <c r="M59" s="235">
        <v>2</v>
      </c>
      <c r="N59" s="236">
        <v>71</v>
      </c>
      <c r="O59" s="237">
        <v>10</v>
      </c>
      <c r="P59" s="238">
        <v>10</v>
      </c>
      <c r="Q59" s="239">
        <v>7.1</v>
      </c>
      <c r="R59" s="240">
        <v>3131</v>
      </c>
      <c r="S59" s="241">
        <f t="shared" si="4"/>
        <v>-0.9773235388054935</v>
      </c>
      <c r="T59" s="240">
        <v>761585</v>
      </c>
      <c r="U59" s="242">
        <v>62488</v>
      </c>
      <c r="V59" s="243">
        <v>12.187700038407375</v>
      </c>
      <c r="W59" s="139"/>
    </row>
    <row r="60" spans="1:23" s="7" customFormat="1" ht="15">
      <c r="A60" s="84"/>
      <c r="B60" s="332"/>
      <c r="C60" s="333"/>
      <c r="D60" s="334"/>
      <c r="E60" s="1"/>
      <c r="F60" s="1"/>
      <c r="G60" s="2"/>
      <c r="H60" s="56"/>
      <c r="I60" s="66"/>
      <c r="J60" s="56"/>
      <c r="K60" s="66"/>
      <c r="L60" s="56"/>
      <c r="M60" s="66"/>
      <c r="N60" s="61"/>
      <c r="O60" s="71"/>
      <c r="P60" s="74"/>
      <c r="Q60" s="76"/>
      <c r="R60" s="64"/>
      <c r="S60" s="39"/>
      <c r="T60" s="64"/>
      <c r="U60" s="74"/>
      <c r="V60" s="100"/>
      <c r="W60" s="141"/>
    </row>
    <row r="61" spans="1:23" s="7" customFormat="1" ht="15">
      <c r="A61" s="86"/>
      <c r="B61" s="87"/>
      <c r="C61" s="129"/>
      <c r="D61" s="88"/>
      <c r="E61" s="89"/>
      <c r="F61" s="89"/>
      <c r="G61" s="90"/>
      <c r="H61" s="91"/>
      <c r="I61" s="92"/>
      <c r="J61" s="91"/>
      <c r="K61" s="92"/>
      <c r="L61" s="91"/>
      <c r="M61" s="92"/>
      <c r="N61" s="93"/>
      <c r="O61" s="94"/>
      <c r="P61" s="95"/>
      <c r="Q61" s="96"/>
      <c r="R61" s="97"/>
      <c r="S61" s="98"/>
      <c r="T61" s="97"/>
      <c r="U61" s="95"/>
      <c r="V61" s="101"/>
      <c r="W61" s="141"/>
    </row>
    <row r="62" spans="1:23" s="7" customFormat="1" ht="21.75" customHeight="1">
      <c r="A62" s="325" t="s">
        <v>8</v>
      </c>
      <c r="B62" s="326"/>
      <c r="C62" s="326"/>
      <c r="D62" s="326"/>
      <c r="E62" s="326"/>
      <c r="F62" s="326"/>
      <c r="G62" s="326"/>
      <c r="H62" s="326"/>
      <c r="I62" s="326"/>
      <c r="J62" s="326"/>
      <c r="K62" s="326"/>
      <c r="L62" s="326"/>
      <c r="M62" s="326"/>
      <c r="N62" s="326"/>
      <c r="O62" s="326"/>
      <c r="P62" s="326"/>
      <c r="Q62" s="326"/>
      <c r="R62" s="326"/>
      <c r="S62" s="326"/>
      <c r="T62" s="326"/>
      <c r="U62" s="326"/>
      <c r="V62" s="326"/>
      <c r="W62" s="141"/>
    </row>
    <row r="63" spans="1:256" s="7" customFormat="1" ht="15">
      <c r="A63" s="318" t="s">
        <v>10</v>
      </c>
      <c r="B63" s="319"/>
      <c r="C63" s="319"/>
      <c r="D63" s="319"/>
      <c r="E63" s="319"/>
      <c r="F63" s="319"/>
      <c r="G63" s="319"/>
      <c r="H63" s="319"/>
      <c r="I63" s="319"/>
      <c r="J63" s="319"/>
      <c r="K63" s="319"/>
      <c r="L63" s="319"/>
      <c r="M63" s="319"/>
      <c r="N63" s="319"/>
      <c r="O63" s="319"/>
      <c r="P63" s="319"/>
      <c r="Q63" s="319"/>
      <c r="R63" s="319"/>
      <c r="S63" s="319"/>
      <c r="T63" s="319"/>
      <c r="U63" s="319"/>
      <c r="V63" s="319"/>
      <c r="W63" s="142"/>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2"/>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2"/>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2"/>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2"/>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2"/>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2"/>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2"/>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2"/>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2"/>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2"/>
      <c r="IJ63" s="103"/>
      <c r="IK63" s="103"/>
      <c r="IL63" s="103"/>
      <c r="IM63" s="103"/>
      <c r="IN63" s="103"/>
      <c r="IO63" s="103"/>
      <c r="IP63" s="103"/>
      <c r="IQ63" s="103"/>
      <c r="IR63" s="103"/>
      <c r="IS63" s="103"/>
      <c r="IT63" s="103"/>
      <c r="IU63" s="103"/>
      <c r="IV63" s="103"/>
    </row>
    <row r="64" spans="1:256" s="7" customFormat="1" ht="15">
      <c r="A64" s="320"/>
      <c r="B64" s="321"/>
      <c r="C64" s="321"/>
      <c r="D64" s="321"/>
      <c r="E64" s="321"/>
      <c r="F64" s="321"/>
      <c r="G64" s="321"/>
      <c r="H64" s="321"/>
      <c r="I64" s="321"/>
      <c r="J64" s="321"/>
      <c r="K64" s="321"/>
      <c r="L64" s="321"/>
      <c r="M64" s="321"/>
      <c r="N64" s="321"/>
      <c r="O64" s="321"/>
      <c r="P64" s="321"/>
      <c r="Q64" s="321"/>
      <c r="R64" s="321"/>
      <c r="S64" s="321"/>
      <c r="T64" s="321"/>
      <c r="U64" s="321"/>
      <c r="V64" s="322"/>
      <c r="W64" s="142"/>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2"/>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2"/>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2"/>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2"/>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2"/>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2"/>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2"/>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2"/>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2"/>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2"/>
      <c r="IJ64" s="103"/>
      <c r="IK64" s="103"/>
      <c r="IL64" s="103"/>
      <c r="IM64" s="103"/>
      <c r="IN64" s="103"/>
      <c r="IO64" s="103"/>
      <c r="IP64" s="103"/>
      <c r="IQ64" s="103"/>
      <c r="IR64" s="103"/>
      <c r="IS64" s="103"/>
      <c r="IT64" s="103"/>
      <c r="IU64" s="103"/>
      <c r="IV64" s="103"/>
    </row>
    <row r="65" spans="1:256" s="7" customFormat="1" ht="15">
      <c r="A65" s="323"/>
      <c r="B65" s="324"/>
      <c r="C65" s="324"/>
      <c r="D65" s="324"/>
      <c r="E65" s="324"/>
      <c r="F65" s="324"/>
      <c r="G65" s="324"/>
      <c r="H65" s="324"/>
      <c r="I65" s="324"/>
      <c r="J65" s="324"/>
      <c r="K65" s="324"/>
      <c r="L65" s="324"/>
      <c r="M65" s="324"/>
      <c r="N65" s="324"/>
      <c r="O65" s="324"/>
      <c r="P65" s="324"/>
      <c r="Q65" s="324"/>
      <c r="R65" s="324"/>
      <c r="S65" s="324"/>
      <c r="T65" s="324"/>
      <c r="U65" s="324"/>
      <c r="V65" s="324"/>
      <c r="W65" s="142"/>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2"/>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2"/>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2"/>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2"/>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2"/>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2"/>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2"/>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2"/>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2"/>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2"/>
      <c r="IJ65" s="103"/>
      <c r="IK65" s="103"/>
      <c r="IL65" s="103"/>
      <c r="IM65" s="103"/>
      <c r="IN65" s="103"/>
      <c r="IO65" s="103"/>
      <c r="IP65" s="103"/>
      <c r="IQ65" s="103"/>
      <c r="IR65" s="103"/>
      <c r="IS65" s="103"/>
      <c r="IT65" s="103"/>
      <c r="IU65" s="103"/>
      <c r="IV65" s="103"/>
    </row>
    <row r="66" spans="1:256" s="7" customFormat="1" ht="10.5" customHeight="1">
      <c r="A66" s="318" t="s">
        <v>9</v>
      </c>
      <c r="B66" s="319"/>
      <c r="C66" s="319"/>
      <c r="D66" s="319"/>
      <c r="E66" s="319"/>
      <c r="F66" s="319"/>
      <c r="G66" s="319"/>
      <c r="H66" s="319"/>
      <c r="I66" s="319"/>
      <c r="J66" s="319"/>
      <c r="K66" s="319"/>
      <c r="L66" s="319"/>
      <c r="M66" s="319"/>
      <c r="N66" s="319"/>
      <c r="O66" s="319"/>
      <c r="P66" s="319"/>
      <c r="Q66" s="319"/>
      <c r="R66" s="319"/>
      <c r="S66" s="319"/>
      <c r="T66" s="319"/>
      <c r="U66" s="319"/>
      <c r="V66" s="319"/>
      <c r="W66" s="142"/>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2"/>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2"/>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2"/>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2"/>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2"/>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2"/>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2"/>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2"/>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2"/>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2"/>
      <c r="IJ66" s="103"/>
      <c r="IK66" s="103"/>
      <c r="IL66" s="103"/>
      <c r="IM66" s="103"/>
      <c r="IN66" s="103"/>
      <c r="IO66" s="103"/>
      <c r="IP66" s="103"/>
      <c r="IQ66" s="103"/>
      <c r="IR66" s="103"/>
      <c r="IS66" s="103"/>
      <c r="IT66" s="103"/>
      <c r="IU66" s="103"/>
      <c r="IV66" s="103"/>
    </row>
    <row r="67" spans="1:256" s="7" customFormat="1" ht="12" customHeight="1">
      <c r="A67" s="320"/>
      <c r="B67" s="321"/>
      <c r="C67" s="321"/>
      <c r="D67" s="321"/>
      <c r="E67" s="321"/>
      <c r="F67" s="321"/>
      <c r="G67" s="321"/>
      <c r="H67" s="321"/>
      <c r="I67" s="321"/>
      <c r="J67" s="321"/>
      <c r="K67" s="321"/>
      <c r="L67" s="321"/>
      <c r="M67" s="321"/>
      <c r="N67" s="321"/>
      <c r="O67" s="321"/>
      <c r="P67" s="321"/>
      <c r="Q67" s="321"/>
      <c r="R67" s="321"/>
      <c r="S67" s="321"/>
      <c r="T67" s="321"/>
      <c r="U67" s="321"/>
      <c r="V67" s="322"/>
      <c r="W67" s="142"/>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2"/>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2"/>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2"/>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2"/>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2"/>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2"/>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2"/>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2"/>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2"/>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2"/>
      <c r="IJ67" s="103"/>
      <c r="IK67" s="103"/>
      <c r="IL67" s="103"/>
      <c r="IM67" s="103"/>
      <c r="IN67" s="103"/>
      <c r="IO67" s="103"/>
      <c r="IP67" s="103"/>
      <c r="IQ67" s="103"/>
      <c r="IR67" s="103"/>
      <c r="IS67" s="103"/>
      <c r="IT67" s="103"/>
      <c r="IU67" s="103"/>
      <c r="IV67" s="103"/>
    </row>
    <row r="68" spans="1:256" s="7" customFormat="1" ht="12" customHeight="1">
      <c r="A68" s="320"/>
      <c r="B68" s="321"/>
      <c r="C68" s="321"/>
      <c r="D68" s="321"/>
      <c r="E68" s="321"/>
      <c r="F68" s="321"/>
      <c r="G68" s="321"/>
      <c r="H68" s="321"/>
      <c r="I68" s="321"/>
      <c r="J68" s="321"/>
      <c r="K68" s="321"/>
      <c r="L68" s="321"/>
      <c r="M68" s="321"/>
      <c r="N68" s="321"/>
      <c r="O68" s="321"/>
      <c r="P68" s="321"/>
      <c r="Q68" s="321"/>
      <c r="R68" s="321"/>
      <c r="S68" s="321"/>
      <c r="T68" s="321"/>
      <c r="U68" s="321"/>
      <c r="V68" s="322"/>
      <c r="W68" s="142"/>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2"/>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2"/>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2"/>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2"/>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2"/>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2"/>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2"/>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2"/>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2"/>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2"/>
      <c r="IJ68" s="103"/>
      <c r="IK68" s="103"/>
      <c r="IL68" s="103"/>
      <c r="IM68" s="103"/>
      <c r="IN68" s="103"/>
      <c r="IO68" s="103"/>
      <c r="IP68" s="103"/>
      <c r="IQ68" s="103"/>
      <c r="IR68" s="103"/>
      <c r="IS68" s="103"/>
      <c r="IT68" s="103"/>
      <c r="IU68" s="103"/>
      <c r="IV68" s="103"/>
    </row>
    <row r="69" spans="1:23" s="10" customFormat="1" ht="12" customHeight="1">
      <c r="A69" s="323"/>
      <c r="B69" s="324"/>
      <c r="C69" s="324"/>
      <c r="D69" s="324"/>
      <c r="E69" s="324"/>
      <c r="F69" s="324"/>
      <c r="G69" s="324"/>
      <c r="H69" s="324"/>
      <c r="I69" s="324"/>
      <c r="J69" s="324"/>
      <c r="K69" s="324"/>
      <c r="L69" s="324"/>
      <c r="M69" s="324"/>
      <c r="N69" s="324"/>
      <c r="O69" s="324"/>
      <c r="P69" s="324"/>
      <c r="Q69" s="324"/>
      <c r="R69" s="324"/>
      <c r="S69" s="324"/>
      <c r="T69" s="324"/>
      <c r="U69" s="324"/>
      <c r="V69" s="324"/>
      <c r="W69" s="143"/>
    </row>
  </sheetData>
  <sheetProtection/>
  <mergeCells count="17">
    <mergeCell ref="A2:V2"/>
    <mergeCell ref="R3:S3"/>
    <mergeCell ref="E3:E4"/>
    <mergeCell ref="H3:I3"/>
    <mergeCell ref="F3:F4"/>
    <mergeCell ref="T3:V3"/>
    <mergeCell ref="B3:B4"/>
    <mergeCell ref="A63:V65"/>
    <mergeCell ref="A66:V69"/>
    <mergeCell ref="A62:V62"/>
    <mergeCell ref="C3:C4"/>
    <mergeCell ref="G3:G4"/>
    <mergeCell ref="D3:D4"/>
    <mergeCell ref="B60:D60"/>
    <mergeCell ref="L3:M3"/>
    <mergeCell ref="J3:K3"/>
    <mergeCell ref="N3:Q3"/>
  </mergeCells>
  <printOptions/>
  <pageMargins left="0.3" right="0.13" top="1" bottom="1" header="0.5" footer="0.5"/>
  <pageSetup orientation="portrait" paperSize="9" scale="35" r:id="rId2"/>
  <ignoredErrors>
    <ignoredError sqref="N18:P23 N34:P34 Q21 V35 U44:U58 Q43:S43 Q60:S61 Q44:S59 P44:P59" formula="1"/>
    <ignoredError sqref="N24:P33 V9:V34 V44:V58" formula="1" unlockedFormula="1"/>
    <ignoredError sqref="V60:V61 Q24:R33 V6:V8 V37:V43"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B4" sqref="B4:B5"/>
    </sheetView>
  </sheetViews>
  <sheetFormatPr defaultColWidth="4.421875" defaultRowHeight="12.75"/>
  <cols>
    <col min="1" max="1" width="4.140625" style="54" bestFit="1" customWidth="1"/>
    <col min="2" max="2" width="60.00390625" style="15" bestFit="1"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3.57421875" style="21" bestFit="1" customWidth="1"/>
    <col min="15" max="15" width="8.5742187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710937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49"/>
    </row>
    <row r="2" spans="1:23" s="30" customFormat="1" ht="24" customHeight="1">
      <c r="A2" s="104"/>
      <c r="B2" s="105"/>
      <c r="C2" s="106"/>
      <c r="D2" s="107"/>
      <c r="E2" s="108"/>
      <c r="F2" s="108"/>
      <c r="G2" s="108"/>
      <c r="H2" s="109"/>
      <c r="I2" s="110"/>
      <c r="J2" s="111"/>
      <c r="K2" s="112"/>
      <c r="L2" s="113"/>
      <c r="M2" s="114"/>
      <c r="N2" s="115"/>
      <c r="O2" s="116"/>
      <c r="P2" s="117"/>
      <c r="Q2" s="118"/>
      <c r="R2" s="119"/>
      <c r="S2" s="120"/>
      <c r="T2" s="119"/>
      <c r="U2" s="117"/>
      <c r="V2" s="121"/>
      <c r="W2" s="49"/>
    </row>
    <row r="3" spans="1:23" s="3" customFormat="1" ht="26.25" customHeight="1" thickBot="1">
      <c r="A3" s="361" t="s">
        <v>25</v>
      </c>
      <c r="B3" s="362"/>
      <c r="C3" s="362"/>
      <c r="D3" s="362"/>
      <c r="E3" s="362"/>
      <c r="F3" s="362"/>
      <c r="G3" s="362"/>
      <c r="H3" s="362"/>
      <c r="I3" s="362"/>
      <c r="J3" s="362"/>
      <c r="K3" s="362"/>
      <c r="L3" s="362"/>
      <c r="M3" s="362"/>
      <c r="N3" s="362"/>
      <c r="O3" s="362"/>
      <c r="P3" s="362"/>
      <c r="Q3" s="362"/>
      <c r="R3" s="362"/>
      <c r="S3" s="362"/>
      <c r="T3" s="362"/>
      <c r="U3" s="362"/>
      <c r="V3" s="363"/>
      <c r="W3" s="49"/>
    </row>
    <row r="4" spans="1:23" s="77" customFormat="1" ht="20.25" customHeight="1">
      <c r="A4" s="127"/>
      <c r="B4" s="342" t="s">
        <v>12</v>
      </c>
      <c r="C4" s="327" t="s">
        <v>18</v>
      </c>
      <c r="D4" s="329" t="s">
        <v>1</v>
      </c>
      <c r="E4" s="329" t="s">
        <v>20</v>
      </c>
      <c r="F4" s="329" t="s">
        <v>21</v>
      </c>
      <c r="G4" s="329" t="s">
        <v>22</v>
      </c>
      <c r="H4" s="344" t="s">
        <v>2</v>
      </c>
      <c r="I4" s="344"/>
      <c r="J4" s="344" t="s">
        <v>3</v>
      </c>
      <c r="K4" s="344"/>
      <c r="L4" s="344" t="s">
        <v>4</v>
      </c>
      <c r="M4" s="344"/>
      <c r="N4" s="364" t="s">
        <v>23</v>
      </c>
      <c r="O4" s="364"/>
      <c r="P4" s="364"/>
      <c r="Q4" s="364"/>
      <c r="R4" s="344" t="s">
        <v>0</v>
      </c>
      <c r="S4" s="344"/>
      <c r="T4" s="364" t="s">
        <v>13</v>
      </c>
      <c r="U4" s="364"/>
      <c r="V4" s="365"/>
      <c r="W4" s="122"/>
    </row>
    <row r="5" spans="1:23" s="77" customFormat="1" ht="29.25" customHeight="1" thickBot="1">
      <c r="A5" s="128"/>
      <c r="B5" s="343"/>
      <c r="C5" s="328"/>
      <c r="D5" s="331"/>
      <c r="E5" s="330"/>
      <c r="F5" s="330"/>
      <c r="G5" s="330"/>
      <c r="H5" s="123" t="s">
        <v>7</v>
      </c>
      <c r="I5" s="124" t="s">
        <v>6</v>
      </c>
      <c r="J5" s="123" t="s">
        <v>7</v>
      </c>
      <c r="K5" s="124" t="s">
        <v>6</v>
      </c>
      <c r="L5" s="123" t="s">
        <v>7</v>
      </c>
      <c r="M5" s="124" t="s">
        <v>6</v>
      </c>
      <c r="N5" s="123" t="s">
        <v>7</v>
      </c>
      <c r="O5" s="124" t="s">
        <v>6</v>
      </c>
      <c r="P5" s="124" t="s">
        <v>14</v>
      </c>
      <c r="Q5" s="125" t="s">
        <v>15</v>
      </c>
      <c r="R5" s="123" t="s">
        <v>7</v>
      </c>
      <c r="S5" s="78" t="s">
        <v>5</v>
      </c>
      <c r="T5" s="123" t="s">
        <v>7</v>
      </c>
      <c r="U5" s="124" t="s">
        <v>6</v>
      </c>
      <c r="V5" s="126" t="s">
        <v>15</v>
      </c>
      <c r="W5" s="122"/>
    </row>
    <row r="6" spans="1:23" s="4" customFormat="1" ht="15" customHeight="1">
      <c r="A6" s="50">
        <v>1</v>
      </c>
      <c r="B6" s="202" t="s">
        <v>65</v>
      </c>
      <c r="C6" s="203">
        <v>40627</v>
      </c>
      <c r="D6" s="204" t="s">
        <v>74</v>
      </c>
      <c r="E6" s="205">
        <v>137</v>
      </c>
      <c r="F6" s="205">
        <v>142</v>
      </c>
      <c r="G6" s="205">
        <v>2</v>
      </c>
      <c r="H6" s="206">
        <v>161560.5</v>
      </c>
      <c r="I6" s="207">
        <v>15514</v>
      </c>
      <c r="J6" s="206">
        <v>275255</v>
      </c>
      <c r="K6" s="207">
        <v>25578</v>
      </c>
      <c r="L6" s="206">
        <v>264982.5</v>
      </c>
      <c r="M6" s="207">
        <v>25095</v>
      </c>
      <c r="N6" s="208">
        <f>H6+J6+L6</f>
        <v>701798</v>
      </c>
      <c r="O6" s="209">
        <f>I6+K6+M6</f>
        <v>66187</v>
      </c>
      <c r="P6" s="207">
        <f>O6/F6</f>
        <v>466.1056338028169</v>
      </c>
      <c r="Q6" s="210">
        <f>+N6/O6</f>
        <v>10.603260459002524</v>
      </c>
      <c r="R6" s="211">
        <v>666091</v>
      </c>
      <c r="S6" s="212">
        <f aca="true" t="shared" si="0" ref="S6:S25">IF(R6&lt;&gt;0,-(R6-N6)/R6,"")</f>
        <v>0.05360678946270104</v>
      </c>
      <c r="T6" s="213">
        <v>1767859.5</v>
      </c>
      <c r="U6" s="214">
        <v>176465</v>
      </c>
      <c r="V6" s="215">
        <f>T6/U6</f>
        <v>10.018187742611849</v>
      </c>
      <c r="W6" s="130"/>
    </row>
    <row r="7" spans="1:23" s="4" customFormat="1" ht="15" customHeight="1">
      <c r="A7" s="50">
        <v>2</v>
      </c>
      <c r="B7" s="216" t="s">
        <v>64</v>
      </c>
      <c r="C7" s="160">
        <v>40613</v>
      </c>
      <c r="D7" s="159" t="s">
        <v>19</v>
      </c>
      <c r="E7" s="161">
        <v>280</v>
      </c>
      <c r="F7" s="161">
        <v>268</v>
      </c>
      <c r="G7" s="161">
        <v>4</v>
      </c>
      <c r="H7" s="162">
        <v>73278</v>
      </c>
      <c r="I7" s="163">
        <v>7990</v>
      </c>
      <c r="J7" s="162">
        <v>179317</v>
      </c>
      <c r="K7" s="163">
        <v>19097</v>
      </c>
      <c r="L7" s="162">
        <v>224868</v>
      </c>
      <c r="M7" s="163">
        <v>23772</v>
      </c>
      <c r="N7" s="164">
        <f aca="true" t="shared" si="1" ref="N7:O9">+H7+J7+L7</f>
        <v>477463</v>
      </c>
      <c r="O7" s="165">
        <f t="shared" si="1"/>
        <v>50859</v>
      </c>
      <c r="P7" s="166">
        <f>IF(N7&lt;&gt;0,O7/F7,"")</f>
        <v>189.77238805970148</v>
      </c>
      <c r="Q7" s="167">
        <f>IF(N7&lt;&gt;0,N7/O7,"")</f>
        <v>9.387974596433276</v>
      </c>
      <c r="R7" s="162">
        <v>673065</v>
      </c>
      <c r="S7" s="156">
        <f t="shared" si="0"/>
        <v>-0.29061383373076893</v>
      </c>
      <c r="T7" s="162">
        <v>5289769</v>
      </c>
      <c r="U7" s="163">
        <v>581685</v>
      </c>
      <c r="V7" s="217">
        <f>T7/U7</f>
        <v>9.093872112913347</v>
      </c>
      <c r="W7" s="130"/>
    </row>
    <row r="8" spans="1:23" s="5" customFormat="1" ht="15" customHeight="1">
      <c r="A8" s="132">
        <v>3</v>
      </c>
      <c r="B8" s="256" t="s">
        <v>75</v>
      </c>
      <c r="C8" s="257">
        <v>40627</v>
      </c>
      <c r="D8" s="258" t="s">
        <v>19</v>
      </c>
      <c r="E8" s="259">
        <v>126</v>
      </c>
      <c r="F8" s="259">
        <v>128</v>
      </c>
      <c r="G8" s="259">
        <v>2</v>
      </c>
      <c r="H8" s="260">
        <v>66204</v>
      </c>
      <c r="I8" s="261">
        <v>5734</v>
      </c>
      <c r="J8" s="260">
        <v>142416</v>
      </c>
      <c r="K8" s="261">
        <v>12034</v>
      </c>
      <c r="L8" s="260">
        <v>159376</v>
      </c>
      <c r="M8" s="261">
        <v>13614</v>
      </c>
      <c r="N8" s="262">
        <f t="shared" si="1"/>
        <v>367996</v>
      </c>
      <c r="O8" s="263">
        <f t="shared" si="1"/>
        <v>31382</v>
      </c>
      <c r="P8" s="264">
        <f>IF(N8&lt;&gt;0,O8/F8,"")</f>
        <v>245.171875</v>
      </c>
      <c r="Q8" s="265">
        <f>IF(N8&lt;&gt;0,N8/O8,"")</f>
        <v>11.726339940093046</v>
      </c>
      <c r="R8" s="260">
        <v>442377</v>
      </c>
      <c r="S8" s="266">
        <f t="shared" si="0"/>
        <v>-0.16813939241868361</v>
      </c>
      <c r="T8" s="260">
        <v>988110</v>
      </c>
      <c r="U8" s="261">
        <v>87355</v>
      </c>
      <c r="V8" s="267">
        <f>T8/U8</f>
        <v>11.311430370327972</v>
      </c>
      <c r="W8" s="130"/>
    </row>
    <row r="9" spans="1:23" s="5" customFormat="1" ht="15" customHeight="1">
      <c r="A9" s="51">
        <v>4</v>
      </c>
      <c r="B9" s="244" t="s">
        <v>66</v>
      </c>
      <c r="C9" s="245">
        <v>40627</v>
      </c>
      <c r="D9" s="246" t="s">
        <v>19</v>
      </c>
      <c r="E9" s="247">
        <v>73</v>
      </c>
      <c r="F9" s="247">
        <v>72</v>
      </c>
      <c r="G9" s="247">
        <v>2</v>
      </c>
      <c r="H9" s="248">
        <v>69552</v>
      </c>
      <c r="I9" s="249">
        <v>5665</v>
      </c>
      <c r="J9" s="248">
        <v>140475</v>
      </c>
      <c r="K9" s="249">
        <v>11306</v>
      </c>
      <c r="L9" s="248">
        <v>126527</v>
      </c>
      <c r="M9" s="249">
        <v>10309</v>
      </c>
      <c r="N9" s="250">
        <f t="shared" si="1"/>
        <v>336554</v>
      </c>
      <c r="O9" s="251">
        <f t="shared" si="1"/>
        <v>27280</v>
      </c>
      <c r="P9" s="252">
        <f>IF(N9&lt;&gt;0,O9/F9,"")</f>
        <v>378.8888888888889</v>
      </c>
      <c r="Q9" s="253">
        <f>IF(N9&lt;&gt;0,N9/O9,"")</f>
        <v>12.337023460410558</v>
      </c>
      <c r="R9" s="248">
        <v>364563</v>
      </c>
      <c r="S9" s="254">
        <f t="shared" si="0"/>
        <v>-0.07682897057573039</v>
      </c>
      <c r="T9" s="248">
        <v>843827</v>
      </c>
      <c r="U9" s="249">
        <v>70890</v>
      </c>
      <c r="V9" s="255">
        <f>T9/U9</f>
        <v>11.903329101424742</v>
      </c>
      <c r="W9" s="130"/>
    </row>
    <row r="10" spans="1:23" s="5" customFormat="1" ht="15" customHeight="1">
      <c r="A10" s="51">
        <v>5</v>
      </c>
      <c r="B10" s="216" t="s">
        <v>50</v>
      </c>
      <c r="C10" s="160">
        <v>40620</v>
      </c>
      <c r="D10" s="159" t="s">
        <v>51</v>
      </c>
      <c r="E10" s="161">
        <v>218</v>
      </c>
      <c r="F10" s="161">
        <v>210</v>
      </c>
      <c r="G10" s="161">
        <v>3</v>
      </c>
      <c r="H10" s="162">
        <v>57152</v>
      </c>
      <c r="I10" s="163">
        <v>6437</v>
      </c>
      <c r="J10" s="162">
        <v>124014.5</v>
      </c>
      <c r="K10" s="163">
        <v>13242</v>
      </c>
      <c r="L10" s="162">
        <v>133583.5</v>
      </c>
      <c r="M10" s="163">
        <v>14182</v>
      </c>
      <c r="N10" s="164">
        <v>314750</v>
      </c>
      <c r="O10" s="165">
        <v>33861</v>
      </c>
      <c r="P10" s="168">
        <f>IF(N10&lt;&gt;0,O10/F10,"")</f>
        <v>161.24285714285713</v>
      </c>
      <c r="Q10" s="167">
        <f>IF(N10&lt;&gt;0,N10/O10,"")</f>
        <v>9.295354537668704</v>
      </c>
      <c r="R10" s="162">
        <v>415465</v>
      </c>
      <c r="S10" s="156">
        <f t="shared" si="0"/>
        <v>-0.24241512522113776</v>
      </c>
      <c r="T10" s="169">
        <v>1813434.25</v>
      </c>
      <c r="U10" s="170">
        <v>198203</v>
      </c>
      <c r="V10" s="218">
        <f>IF(T10&lt;&gt;0,T10/U10,"")</f>
        <v>9.149378415059308</v>
      </c>
      <c r="W10" s="131"/>
    </row>
    <row r="11" spans="1:23" s="5" customFormat="1" ht="15" customHeight="1">
      <c r="A11" s="51">
        <v>6</v>
      </c>
      <c r="B11" s="268" t="s">
        <v>76</v>
      </c>
      <c r="C11" s="269">
        <v>40634</v>
      </c>
      <c r="D11" s="270" t="s">
        <v>19</v>
      </c>
      <c r="E11" s="271">
        <v>76</v>
      </c>
      <c r="F11" s="271">
        <v>76</v>
      </c>
      <c r="G11" s="271">
        <v>1</v>
      </c>
      <c r="H11" s="272">
        <v>42039</v>
      </c>
      <c r="I11" s="273">
        <v>3710</v>
      </c>
      <c r="J11" s="272">
        <v>93326</v>
      </c>
      <c r="K11" s="273">
        <v>8152</v>
      </c>
      <c r="L11" s="272">
        <v>89626</v>
      </c>
      <c r="M11" s="273">
        <v>7915</v>
      </c>
      <c r="N11" s="274">
        <f>+H11+J11+L11</f>
        <v>224991</v>
      </c>
      <c r="O11" s="275">
        <f>+I11+K11+M11</f>
        <v>19777</v>
      </c>
      <c r="P11" s="276">
        <f>IF(N11&lt;&gt;0,O11/F11,"")</f>
        <v>260.2236842105263</v>
      </c>
      <c r="Q11" s="277">
        <f>IF(N11&lt;&gt;0,N11/O11,"")</f>
        <v>11.376396824594226</v>
      </c>
      <c r="R11" s="272"/>
      <c r="S11" s="278">
        <f t="shared" si="0"/>
      </c>
      <c r="T11" s="272">
        <v>224991</v>
      </c>
      <c r="U11" s="273">
        <v>19777</v>
      </c>
      <c r="V11" s="279">
        <f>T11/U11</f>
        <v>11.376396824594226</v>
      </c>
      <c r="W11" s="130"/>
    </row>
    <row r="12" spans="1:23" s="5" customFormat="1" ht="15" customHeight="1">
      <c r="A12" s="51">
        <v>7</v>
      </c>
      <c r="B12" s="280" t="s">
        <v>77</v>
      </c>
      <c r="C12" s="281">
        <v>40634</v>
      </c>
      <c r="D12" s="282" t="s">
        <v>48</v>
      </c>
      <c r="E12" s="283">
        <v>149</v>
      </c>
      <c r="F12" s="283">
        <v>156</v>
      </c>
      <c r="G12" s="283">
        <v>1</v>
      </c>
      <c r="H12" s="284">
        <v>38554</v>
      </c>
      <c r="I12" s="285">
        <v>5068</v>
      </c>
      <c r="J12" s="284">
        <v>73319</v>
      </c>
      <c r="K12" s="285">
        <v>9320</v>
      </c>
      <c r="L12" s="284">
        <v>86050</v>
      </c>
      <c r="M12" s="285">
        <v>10739</v>
      </c>
      <c r="N12" s="286">
        <f>H12+J12+L12</f>
        <v>197923</v>
      </c>
      <c r="O12" s="287">
        <f>I12+K12+M12</f>
        <v>25127</v>
      </c>
      <c r="P12" s="276">
        <f>O12/F12</f>
        <v>161.07051282051282</v>
      </c>
      <c r="Q12" s="277">
        <f>N12/O12</f>
        <v>7.876905320969475</v>
      </c>
      <c r="R12" s="284"/>
      <c r="S12" s="278">
        <f t="shared" si="0"/>
      </c>
      <c r="T12" s="284">
        <v>197923</v>
      </c>
      <c r="U12" s="285">
        <v>25127</v>
      </c>
      <c r="V12" s="288">
        <f>T12/U12</f>
        <v>7.876905320969475</v>
      </c>
      <c r="W12" s="130"/>
    </row>
    <row r="13" spans="1:23" s="5" customFormat="1" ht="15" customHeight="1">
      <c r="A13" s="51">
        <v>8</v>
      </c>
      <c r="B13" s="289" t="s">
        <v>89</v>
      </c>
      <c r="C13" s="281">
        <v>40634</v>
      </c>
      <c r="D13" s="282" t="s">
        <v>74</v>
      </c>
      <c r="E13" s="283">
        <v>36</v>
      </c>
      <c r="F13" s="283">
        <v>37</v>
      </c>
      <c r="G13" s="283">
        <v>1</v>
      </c>
      <c r="H13" s="290">
        <v>38051.25</v>
      </c>
      <c r="I13" s="291">
        <v>2736</v>
      </c>
      <c r="J13" s="290">
        <v>76844.25</v>
      </c>
      <c r="K13" s="291">
        <v>5431</v>
      </c>
      <c r="L13" s="290">
        <v>67453.25</v>
      </c>
      <c r="M13" s="291">
        <v>4815</v>
      </c>
      <c r="N13" s="292">
        <f>H13+J13+L13</f>
        <v>182348.75</v>
      </c>
      <c r="O13" s="293">
        <f>I13+K13+M13</f>
        <v>12982</v>
      </c>
      <c r="P13" s="291">
        <f>O13/F13</f>
        <v>350.86486486486484</v>
      </c>
      <c r="Q13" s="294">
        <f>+N13/O13</f>
        <v>14.046275612386381</v>
      </c>
      <c r="R13" s="295">
        <v>666091</v>
      </c>
      <c r="S13" s="278">
        <f t="shared" si="0"/>
        <v>-0.7262404836576384</v>
      </c>
      <c r="T13" s="296">
        <v>182348.75</v>
      </c>
      <c r="U13" s="297">
        <v>12982</v>
      </c>
      <c r="V13" s="288">
        <f>T13/U13</f>
        <v>14.046275612386381</v>
      </c>
      <c r="W13" s="130"/>
    </row>
    <row r="14" spans="1:23" s="5" customFormat="1" ht="15" customHeight="1">
      <c r="A14" s="51">
        <v>9</v>
      </c>
      <c r="B14" s="222" t="s">
        <v>67</v>
      </c>
      <c r="C14" s="147">
        <v>40627</v>
      </c>
      <c r="D14" s="148" t="s">
        <v>53</v>
      </c>
      <c r="E14" s="149">
        <v>80</v>
      </c>
      <c r="F14" s="149">
        <v>81</v>
      </c>
      <c r="G14" s="149">
        <v>2</v>
      </c>
      <c r="H14" s="171">
        <v>30833</v>
      </c>
      <c r="I14" s="172">
        <v>2885</v>
      </c>
      <c r="J14" s="171">
        <v>64305</v>
      </c>
      <c r="K14" s="172">
        <v>5777</v>
      </c>
      <c r="L14" s="171">
        <v>57377</v>
      </c>
      <c r="M14" s="172">
        <v>5245</v>
      </c>
      <c r="N14" s="173">
        <f>+L14+J14+H14</f>
        <v>152515</v>
      </c>
      <c r="O14" s="174">
        <f>+M14+K14+I14</f>
        <v>13907</v>
      </c>
      <c r="P14" s="172">
        <f>+O14/F14</f>
        <v>171.69135802469137</v>
      </c>
      <c r="Q14" s="175">
        <f>+N14/O14</f>
        <v>10.966779319767024</v>
      </c>
      <c r="R14" s="171">
        <v>195436</v>
      </c>
      <c r="S14" s="156">
        <f t="shared" si="0"/>
        <v>-0.21961665199860825</v>
      </c>
      <c r="T14" s="171">
        <v>421010</v>
      </c>
      <c r="U14" s="172">
        <v>39913</v>
      </c>
      <c r="V14" s="223">
        <f>+T14/U14</f>
        <v>10.548192318292285</v>
      </c>
      <c r="W14" s="131"/>
    </row>
    <row r="15" spans="1:23" s="5" customFormat="1" ht="15" customHeight="1">
      <c r="A15" s="51">
        <v>10</v>
      </c>
      <c r="B15" s="222" t="s">
        <v>52</v>
      </c>
      <c r="C15" s="147">
        <v>40578</v>
      </c>
      <c r="D15" s="148" t="s">
        <v>53</v>
      </c>
      <c r="E15" s="149">
        <v>224</v>
      </c>
      <c r="F15" s="149">
        <v>99</v>
      </c>
      <c r="G15" s="149">
        <v>9</v>
      </c>
      <c r="H15" s="171">
        <v>18829</v>
      </c>
      <c r="I15" s="172">
        <v>2782</v>
      </c>
      <c r="J15" s="171">
        <v>43665</v>
      </c>
      <c r="K15" s="172">
        <v>5985</v>
      </c>
      <c r="L15" s="171">
        <v>38749</v>
      </c>
      <c r="M15" s="172">
        <v>5185</v>
      </c>
      <c r="N15" s="173">
        <f>+L15+J15+H15</f>
        <v>101243</v>
      </c>
      <c r="O15" s="174">
        <f>+M15+K15+I15</f>
        <v>13952</v>
      </c>
      <c r="P15" s="172">
        <f>+O15/F15</f>
        <v>140.92929292929293</v>
      </c>
      <c r="Q15" s="175">
        <f>+N15/O15</f>
        <v>7.256522362385321</v>
      </c>
      <c r="R15" s="171">
        <v>187280</v>
      </c>
      <c r="S15" s="156">
        <f t="shared" si="0"/>
        <v>-0.4594030328919265</v>
      </c>
      <c r="T15" s="171">
        <v>21476271</v>
      </c>
      <c r="U15" s="172">
        <v>2340986</v>
      </c>
      <c r="V15" s="223">
        <f>+T15/U15</f>
        <v>9.174027952324362</v>
      </c>
      <c r="W15" s="130"/>
    </row>
    <row r="16" spans="1:23" s="5" customFormat="1" ht="15" customHeight="1">
      <c r="A16" s="51">
        <v>11</v>
      </c>
      <c r="B16" s="216" t="s">
        <v>43</v>
      </c>
      <c r="C16" s="160">
        <v>40620</v>
      </c>
      <c r="D16" s="159" t="s">
        <v>19</v>
      </c>
      <c r="E16" s="161">
        <v>89</v>
      </c>
      <c r="F16" s="161">
        <v>87</v>
      </c>
      <c r="G16" s="161">
        <v>3</v>
      </c>
      <c r="H16" s="162">
        <v>17913</v>
      </c>
      <c r="I16" s="163">
        <v>1755</v>
      </c>
      <c r="J16" s="162">
        <v>41503</v>
      </c>
      <c r="K16" s="163">
        <v>3877</v>
      </c>
      <c r="L16" s="162">
        <v>40418</v>
      </c>
      <c r="M16" s="163">
        <v>3803</v>
      </c>
      <c r="N16" s="164">
        <f>+H16+J16+L16</f>
        <v>99834</v>
      </c>
      <c r="O16" s="165">
        <f>+I16+K16+M16</f>
        <v>9435</v>
      </c>
      <c r="P16" s="166">
        <f>IF(N16&lt;&gt;0,O16/F16,"")</f>
        <v>108.44827586206897</v>
      </c>
      <c r="Q16" s="167">
        <f>IF(N16&lt;&gt;0,N16/O16,"")</f>
        <v>10.581240063593004</v>
      </c>
      <c r="R16" s="162">
        <v>206466</v>
      </c>
      <c r="S16" s="156">
        <f t="shared" si="0"/>
        <v>-0.5164627590014821</v>
      </c>
      <c r="T16" s="162">
        <v>1003167</v>
      </c>
      <c r="U16" s="163">
        <v>94462</v>
      </c>
      <c r="V16" s="217">
        <f>T16/U16</f>
        <v>10.61979420295992</v>
      </c>
      <c r="W16" s="130"/>
    </row>
    <row r="17" spans="1:23" s="5" customFormat="1" ht="15" customHeight="1">
      <c r="A17" s="51">
        <v>12</v>
      </c>
      <c r="B17" s="216" t="s">
        <v>54</v>
      </c>
      <c r="C17" s="160">
        <v>40613</v>
      </c>
      <c r="D17" s="159" t="s">
        <v>51</v>
      </c>
      <c r="E17" s="161">
        <v>89</v>
      </c>
      <c r="F17" s="161">
        <v>44</v>
      </c>
      <c r="G17" s="161">
        <v>4</v>
      </c>
      <c r="H17" s="162">
        <v>9488.5</v>
      </c>
      <c r="I17" s="163">
        <v>1161</v>
      </c>
      <c r="J17" s="162">
        <v>36619.5</v>
      </c>
      <c r="K17" s="163">
        <v>2918</v>
      </c>
      <c r="L17" s="162">
        <v>47523</v>
      </c>
      <c r="M17" s="163">
        <v>3801</v>
      </c>
      <c r="N17" s="164">
        <v>93631</v>
      </c>
      <c r="O17" s="165">
        <v>7880</v>
      </c>
      <c r="P17" s="168">
        <f>IF(N17&lt;&gt;0,O17/F17,"")</f>
        <v>179.0909090909091</v>
      </c>
      <c r="Q17" s="167">
        <f>IF(N17&lt;&gt;0,N17/O17,"")</f>
        <v>11.882106598984771</v>
      </c>
      <c r="R17" s="176">
        <v>95005</v>
      </c>
      <c r="S17" s="156">
        <f t="shared" si="0"/>
        <v>-0.014462396715962318</v>
      </c>
      <c r="T17" s="177">
        <v>1275848</v>
      </c>
      <c r="U17" s="170">
        <v>115125</v>
      </c>
      <c r="V17" s="224">
        <f>IF(T17&lt;&gt;0,T17/U17,"")</f>
        <v>11.082284473398479</v>
      </c>
      <c r="W17" s="131"/>
    </row>
    <row r="18" spans="1:23" s="5" customFormat="1" ht="15" customHeight="1">
      <c r="A18" s="51">
        <v>13</v>
      </c>
      <c r="B18" s="216" t="s">
        <v>34</v>
      </c>
      <c r="C18" s="160">
        <v>40599</v>
      </c>
      <c r="D18" s="159" t="s">
        <v>19</v>
      </c>
      <c r="E18" s="161">
        <v>246</v>
      </c>
      <c r="F18" s="161">
        <v>117</v>
      </c>
      <c r="G18" s="161">
        <v>6</v>
      </c>
      <c r="H18" s="162">
        <v>15376</v>
      </c>
      <c r="I18" s="163">
        <v>1937</v>
      </c>
      <c r="J18" s="162">
        <v>34462</v>
      </c>
      <c r="K18" s="163">
        <v>4204</v>
      </c>
      <c r="L18" s="162">
        <v>39242</v>
      </c>
      <c r="M18" s="163">
        <v>4695</v>
      </c>
      <c r="N18" s="164">
        <f>+H18+J18+L18</f>
        <v>89080</v>
      </c>
      <c r="O18" s="165">
        <f>+I18+K18+M18</f>
        <v>10836</v>
      </c>
      <c r="P18" s="166">
        <f>IF(N18&lt;&gt;0,O18/F18,"")</f>
        <v>92.61538461538461</v>
      </c>
      <c r="Q18" s="167">
        <f>IF(N18&lt;&gt;0,N18/O18,"")</f>
        <v>8.220745662606127</v>
      </c>
      <c r="R18" s="162">
        <v>237189</v>
      </c>
      <c r="S18" s="156">
        <f t="shared" si="0"/>
        <v>-0.6244345226802255</v>
      </c>
      <c r="T18" s="162">
        <v>7338266</v>
      </c>
      <c r="U18" s="163">
        <v>815129</v>
      </c>
      <c r="V18" s="217">
        <f>T18/U18</f>
        <v>9.002582413335803</v>
      </c>
      <c r="W18" s="130"/>
    </row>
    <row r="19" spans="1:23" s="5" customFormat="1" ht="15" customHeight="1">
      <c r="A19" s="51">
        <v>14</v>
      </c>
      <c r="B19" s="225" t="s">
        <v>78</v>
      </c>
      <c r="C19" s="147">
        <v>40620</v>
      </c>
      <c r="D19" s="148" t="s">
        <v>53</v>
      </c>
      <c r="E19" s="149">
        <v>51</v>
      </c>
      <c r="F19" s="149">
        <v>40</v>
      </c>
      <c r="G19" s="149">
        <v>3</v>
      </c>
      <c r="H19" s="171">
        <v>16392</v>
      </c>
      <c r="I19" s="172">
        <v>1331</v>
      </c>
      <c r="J19" s="171">
        <v>29069</v>
      </c>
      <c r="K19" s="172">
        <v>2350</v>
      </c>
      <c r="L19" s="171">
        <v>27826</v>
      </c>
      <c r="M19" s="172">
        <v>2313</v>
      </c>
      <c r="N19" s="173">
        <f>+L19+J19+H19</f>
        <v>73287</v>
      </c>
      <c r="O19" s="174">
        <f>+M19+K19+I19</f>
        <v>5994</v>
      </c>
      <c r="P19" s="172">
        <f>+O19/F19</f>
        <v>149.85</v>
      </c>
      <c r="Q19" s="175">
        <f>+N19/O19</f>
        <v>12.226726726726726</v>
      </c>
      <c r="R19" s="171">
        <v>153000</v>
      </c>
      <c r="S19" s="156">
        <f t="shared" si="0"/>
        <v>-0.521</v>
      </c>
      <c r="T19" s="171">
        <v>743548</v>
      </c>
      <c r="U19" s="172">
        <v>60134</v>
      </c>
      <c r="V19" s="223">
        <f>+T19/U19</f>
        <v>12.364851830910965</v>
      </c>
      <c r="W19" s="130"/>
    </row>
    <row r="20" spans="1:23" s="5" customFormat="1" ht="15" customHeight="1">
      <c r="A20" s="51">
        <v>15</v>
      </c>
      <c r="B20" s="226" t="s">
        <v>44</v>
      </c>
      <c r="C20" s="160">
        <v>40620</v>
      </c>
      <c r="D20" s="178" t="s">
        <v>11</v>
      </c>
      <c r="E20" s="179">
        <v>37</v>
      </c>
      <c r="F20" s="179">
        <v>30</v>
      </c>
      <c r="G20" s="179">
        <v>3</v>
      </c>
      <c r="H20" s="162">
        <v>17223</v>
      </c>
      <c r="I20" s="163">
        <v>1244</v>
      </c>
      <c r="J20" s="162">
        <v>27120</v>
      </c>
      <c r="K20" s="163">
        <v>2018</v>
      </c>
      <c r="L20" s="162">
        <v>24949</v>
      </c>
      <c r="M20" s="163">
        <v>1842</v>
      </c>
      <c r="N20" s="164">
        <f>+H20+J20+L20</f>
        <v>69292</v>
      </c>
      <c r="O20" s="165">
        <f>+I20+K20+M20</f>
        <v>5104</v>
      </c>
      <c r="P20" s="172">
        <f>+O20/F20</f>
        <v>170.13333333333333</v>
      </c>
      <c r="Q20" s="175">
        <f>+N20/O20</f>
        <v>13.57601880877743</v>
      </c>
      <c r="R20" s="162">
        <v>130765</v>
      </c>
      <c r="S20" s="156">
        <f t="shared" si="0"/>
        <v>-0.47010285626887927</v>
      </c>
      <c r="T20" s="162">
        <v>622483</v>
      </c>
      <c r="U20" s="163">
        <v>51093</v>
      </c>
      <c r="V20" s="218">
        <f>+T20/U20</f>
        <v>12.183332354725696</v>
      </c>
      <c r="W20" s="131"/>
    </row>
    <row r="21" spans="1:23" s="5" customFormat="1" ht="15" customHeight="1">
      <c r="A21" s="51">
        <v>16</v>
      </c>
      <c r="B21" s="268" t="s">
        <v>79</v>
      </c>
      <c r="C21" s="269">
        <v>40634</v>
      </c>
      <c r="D21" s="298" t="s">
        <v>38</v>
      </c>
      <c r="E21" s="271">
        <v>44</v>
      </c>
      <c r="F21" s="271">
        <v>44</v>
      </c>
      <c r="G21" s="271">
        <v>1</v>
      </c>
      <c r="H21" s="272">
        <v>11797.5</v>
      </c>
      <c r="I21" s="273">
        <v>1139</v>
      </c>
      <c r="J21" s="272">
        <v>20492</v>
      </c>
      <c r="K21" s="273">
        <v>2010</v>
      </c>
      <c r="L21" s="272">
        <v>26824</v>
      </c>
      <c r="M21" s="273">
        <v>2583</v>
      </c>
      <c r="N21" s="274">
        <f>SUM(H21+J21+L21)</f>
        <v>59113.5</v>
      </c>
      <c r="O21" s="275">
        <f>SUM(I21+K21+M21)</f>
        <v>5732</v>
      </c>
      <c r="P21" s="276">
        <f>IF(N21&lt;&gt;0,O21/F21,"")</f>
        <v>130.27272727272728</v>
      </c>
      <c r="Q21" s="277">
        <f>+N21/O21</f>
        <v>10.312892533147243</v>
      </c>
      <c r="R21" s="299"/>
      <c r="S21" s="278">
        <f t="shared" si="0"/>
      </c>
      <c r="T21" s="272">
        <v>59113.5</v>
      </c>
      <c r="U21" s="273">
        <v>5732</v>
      </c>
      <c r="V21" s="279">
        <f>T21/U21</f>
        <v>10.312892533147243</v>
      </c>
      <c r="W21" s="131"/>
    </row>
    <row r="22" spans="1:23" s="5" customFormat="1" ht="15" customHeight="1">
      <c r="A22" s="51">
        <v>17</v>
      </c>
      <c r="B22" s="216" t="s">
        <v>68</v>
      </c>
      <c r="C22" s="160">
        <v>40606</v>
      </c>
      <c r="D22" s="159" t="s">
        <v>51</v>
      </c>
      <c r="E22" s="161">
        <v>152</v>
      </c>
      <c r="F22" s="161">
        <v>74</v>
      </c>
      <c r="G22" s="161">
        <v>5</v>
      </c>
      <c r="H22" s="162">
        <v>8010.5</v>
      </c>
      <c r="I22" s="163">
        <v>1325</v>
      </c>
      <c r="J22" s="162">
        <v>16742</v>
      </c>
      <c r="K22" s="163">
        <v>2657</v>
      </c>
      <c r="L22" s="162">
        <v>18378</v>
      </c>
      <c r="M22" s="163">
        <v>2818</v>
      </c>
      <c r="N22" s="164">
        <v>43130.5</v>
      </c>
      <c r="O22" s="165">
        <v>6800</v>
      </c>
      <c r="P22" s="168">
        <f>IF(N22&lt;&gt;0,O22/F22,"")</f>
        <v>91.89189189189189</v>
      </c>
      <c r="Q22" s="167">
        <f>IF(N22&lt;&gt;0,N22/O22,"")</f>
        <v>6.342720588235294</v>
      </c>
      <c r="R22" s="162">
        <v>57240</v>
      </c>
      <c r="S22" s="156">
        <f t="shared" si="0"/>
        <v>-0.24649720475192174</v>
      </c>
      <c r="T22" s="169">
        <v>2066207.5</v>
      </c>
      <c r="U22" s="170">
        <v>239967</v>
      </c>
      <c r="V22" s="224">
        <f>IF(T22&lt;&gt;0,T22/U22,"")</f>
        <v>8.61038184417024</v>
      </c>
      <c r="W22" s="131"/>
    </row>
    <row r="23" spans="1:23" s="5" customFormat="1" ht="15" customHeight="1">
      <c r="A23" s="51">
        <v>18</v>
      </c>
      <c r="B23" s="222" t="s">
        <v>56</v>
      </c>
      <c r="C23" s="147">
        <v>40606</v>
      </c>
      <c r="D23" s="148" t="s">
        <v>53</v>
      </c>
      <c r="E23" s="149">
        <v>104</v>
      </c>
      <c r="F23" s="149">
        <v>56</v>
      </c>
      <c r="G23" s="149">
        <v>5</v>
      </c>
      <c r="H23" s="171">
        <v>3843</v>
      </c>
      <c r="I23" s="172">
        <v>637</v>
      </c>
      <c r="J23" s="171">
        <v>12946</v>
      </c>
      <c r="K23" s="172">
        <v>1767</v>
      </c>
      <c r="L23" s="171">
        <v>15534</v>
      </c>
      <c r="M23" s="172">
        <v>2131</v>
      </c>
      <c r="N23" s="173">
        <f>+L23+J23+H23</f>
        <v>32323</v>
      </c>
      <c r="O23" s="174">
        <f>+M23+K23+I23</f>
        <v>4535</v>
      </c>
      <c r="P23" s="172">
        <f>+O23/F23</f>
        <v>80.98214285714286</v>
      </c>
      <c r="Q23" s="175">
        <f>+N23/O23</f>
        <v>7.127453142227123</v>
      </c>
      <c r="R23" s="171">
        <v>35432</v>
      </c>
      <c r="S23" s="156">
        <f t="shared" si="0"/>
        <v>-0.08774554075412057</v>
      </c>
      <c r="T23" s="171">
        <v>1206018</v>
      </c>
      <c r="U23" s="172">
        <v>118966</v>
      </c>
      <c r="V23" s="223">
        <f>+T23/U23</f>
        <v>10.137501471008523</v>
      </c>
      <c r="W23" s="130"/>
    </row>
    <row r="24" spans="1:23" s="5" customFormat="1" ht="15" customHeight="1">
      <c r="A24" s="51">
        <v>19</v>
      </c>
      <c r="B24" s="221" t="s">
        <v>35</v>
      </c>
      <c r="C24" s="147">
        <v>40599</v>
      </c>
      <c r="D24" s="148" t="s">
        <v>74</v>
      </c>
      <c r="E24" s="149">
        <v>58</v>
      </c>
      <c r="F24" s="149">
        <v>28</v>
      </c>
      <c r="G24" s="149">
        <v>6</v>
      </c>
      <c r="H24" s="150">
        <v>4498.5</v>
      </c>
      <c r="I24" s="151">
        <v>585</v>
      </c>
      <c r="J24" s="150">
        <v>8312.5</v>
      </c>
      <c r="K24" s="151">
        <v>1065</v>
      </c>
      <c r="L24" s="150">
        <v>8669</v>
      </c>
      <c r="M24" s="151">
        <v>1148</v>
      </c>
      <c r="N24" s="152">
        <f>H24+J24+L24</f>
        <v>21480</v>
      </c>
      <c r="O24" s="153">
        <f>I24+K24+M24</f>
        <v>2798</v>
      </c>
      <c r="P24" s="151">
        <f>O24/F24</f>
        <v>99.92857142857143</v>
      </c>
      <c r="Q24" s="154">
        <f>+N24/O24</f>
        <v>7.676912080057184</v>
      </c>
      <c r="R24" s="155">
        <v>31146</v>
      </c>
      <c r="S24" s="156">
        <f t="shared" si="0"/>
        <v>-0.3103448275862069</v>
      </c>
      <c r="T24" s="157">
        <v>2129936.5</v>
      </c>
      <c r="U24" s="158">
        <v>178841</v>
      </c>
      <c r="V24" s="220">
        <f>T24/U24</f>
        <v>11.909665568857253</v>
      </c>
      <c r="W24" s="130"/>
    </row>
    <row r="25" spans="1:23" s="5" customFormat="1" ht="15" customHeight="1" thickBot="1">
      <c r="A25" s="51">
        <v>20</v>
      </c>
      <c r="B25" s="306" t="s">
        <v>80</v>
      </c>
      <c r="C25" s="307">
        <v>40634</v>
      </c>
      <c r="D25" s="308" t="s">
        <v>81</v>
      </c>
      <c r="E25" s="309">
        <v>1</v>
      </c>
      <c r="F25" s="309">
        <v>1</v>
      </c>
      <c r="G25" s="309">
        <v>1</v>
      </c>
      <c r="H25" s="310">
        <v>0</v>
      </c>
      <c r="I25" s="311">
        <v>0</v>
      </c>
      <c r="J25" s="310">
        <v>9000</v>
      </c>
      <c r="K25" s="311">
        <v>900</v>
      </c>
      <c r="L25" s="310">
        <v>10970</v>
      </c>
      <c r="M25" s="311">
        <v>1097</v>
      </c>
      <c r="N25" s="312">
        <f>+L25+J25+H25</f>
        <v>19970</v>
      </c>
      <c r="O25" s="313">
        <f>+M25+K25+I25</f>
        <v>1997</v>
      </c>
      <c r="P25" s="311">
        <f>+O25/F25</f>
        <v>1997</v>
      </c>
      <c r="Q25" s="314">
        <f>+N25/O25</f>
        <v>10</v>
      </c>
      <c r="R25" s="315"/>
      <c r="S25" s="316">
        <f t="shared" si="0"/>
      </c>
      <c r="T25" s="310">
        <v>19970</v>
      </c>
      <c r="U25" s="311">
        <v>1997</v>
      </c>
      <c r="V25" s="317">
        <f>+T25/U25</f>
        <v>10</v>
      </c>
      <c r="W25" s="130"/>
    </row>
    <row r="26" spans="1:27" s="7" customFormat="1" ht="15">
      <c r="A26" s="52"/>
      <c r="B26" s="358"/>
      <c r="C26" s="359"/>
      <c r="D26" s="360"/>
      <c r="E26" s="1"/>
      <c r="F26" s="1"/>
      <c r="G26" s="2"/>
      <c r="H26" s="19"/>
      <c r="I26" s="22"/>
      <c r="J26" s="19"/>
      <c r="K26" s="22"/>
      <c r="L26" s="19"/>
      <c r="M26" s="22"/>
      <c r="N26" s="20"/>
      <c r="O26" s="46"/>
      <c r="P26" s="36"/>
      <c r="Q26" s="37"/>
      <c r="R26" s="38"/>
      <c r="S26" s="39"/>
      <c r="T26" s="38"/>
      <c r="U26" s="36"/>
      <c r="V26" s="37"/>
      <c r="W26" s="40"/>
      <c r="AA26" s="7" t="s">
        <v>16</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66" t="s">
        <v>8</v>
      </c>
      <c r="B28" s="367"/>
      <c r="C28" s="367"/>
      <c r="D28" s="367"/>
      <c r="E28" s="367"/>
      <c r="F28" s="367"/>
      <c r="G28" s="367"/>
      <c r="H28" s="367"/>
      <c r="I28" s="367"/>
      <c r="J28" s="367"/>
      <c r="K28" s="367"/>
      <c r="L28" s="367"/>
      <c r="M28" s="367"/>
      <c r="N28" s="367"/>
      <c r="O28" s="367"/>
      <c r="P28" s="367"/>
      <c r="Q28" s="367"/>
      <c r="R28" s="367"/>
      <c r="S28" s="367"/>
      <c r="T28" s="367"/>
      <c r="U28" s="367"/>
      <c r="V28" s="367"/>
      <c r="W28" s="47"/>
    </row>
    <row r="29" spans="1:256" s="7" customFormat="1" ht="16.5" customHeight="1">
      <c r="A29" s="345" t="s">
        <v>10</v>
      </c>
      <c r="B29" s="346"/>
      <c r="C29" s="346"/>
      <c r="D29" s="346"/>
      <c r="E29" s="346"/>
      <c r="F29" s="346"/>
      <c r="G29" s="346"/>
      <c r="H29" s="346"/>
      <c r="I29" s="346"/>
      <c r="J29" s="346"/>
      <c r="K29" s="346"/>
      <c r="L29" s="346"/>
      <c r="M29" s="346"/>
      <c r="N29" s="346"/>
      <c r="O29" s="346"/>
      <c r="P29" s="346"/>
      <c r="Q29" s="346"/>
      <c r="R29" s="346"/>
      <c r="S29" s="346"/>
      <c r="T29" s="346"/>
      <c r="U29" s="346"/>
      <c r="V29" s="346"/>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2"/>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2"/>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2"/>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2"/>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2"/>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2"/>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2"/>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2"/>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2"/>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2"/>
      <c r="IJ29" s="103"/>
      <c r="IK29" s="103"/>
      <c r="IL29" s="103"/>
      <c r="IM29" s="103"/>
      <c r="IN29" s="103"/>
      <c r="IO29" s="103"/>
      <c r="IP29" s="103"/>
      <c r="IQ29" s="103"/>
      <c r="IR29" s="103"/>
      <c r="IS29" s="103"/>
      <c r="IT29" s="103"/>
      <c r="IU29" s="103"/>
      <c r="IV29" s="103"/>
    </row>
    <row r="30" spans="1:256" s="7" customFormat="1" ht="16.5" customHeight="1">
      <c r="A30" s="347"/>
      <c r="B30" s="348"/>
      <c r="C30" s="348"/>
      <c r="D30" s="348"/>
      <c r="E30" s="348"/>
      <c r="F30" s="348"/>
      <c r="G30" s="348"/>
      <c r="H30" s="348"/>
      <c r="I30" s="348"/>
      <c r="J30" s="348"/>
      <c r="K30" s="348"/>
      <c r="L30" s="348"/>
      <c r="M30" s="348"/>
      <c r="N30" s="348"/>
      <c r="O30" s="348"/>
      <c r="P30" s="348"/>
      <c r="Q30" s="348"/>
      <c r="R30" s="348"/>
      <c r="S30" s="348"/>
      <c r="T30" s="348"/>
      <c r="U30" s="348"/>
      <c r="V30" s="349"/>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2"/>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2"/>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2"/>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2"/>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2"/>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2"/>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2"/>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2"/>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2"/>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2"/>
      <c r="IJ30" s="103"/>
      <c r="IK30" s="103"/>
      <c r="IL30" s="103"/>
      <c r="IM30" s="103"/>
      <c r="IN30" s="103"/>
      <c r="IO30" s="103"/>
      <c r="IP30" s="103"/>
      <c r="IQ30" s="103"/>
      <c r="IR30" s="103"/>
      <c r="IS30" s="103"/>
      <c r="IT30" s="103"/>
      <c r="IU30" s="103"/>
      <c r="IV30" s="103"/>
    </row>
    <row r="31" spans="1:256" s="7" customFormat="1" ht="16.5" customHeight="1">
      <c r="A31" s="350"/>
      <c r="B31" s="351"/>
      <c r="C31" s="351"/>
      <c r="D31" s="351"/>
      <c r="E31" s="351"/>
      <c r="F31" s="351"/>
      <c r="G31" s="351"/>
      <c r="H31" s="351"/>
      <c r="I31" s="351"/>
      <c r="J31" s="351"/>
      <c r="K31" s="351"/>
      <c r="L31" s="351"/>
      <c r="M31" s="351"/>
      <c r="N31" s="351"/>
      <c r="O31" s="351"/>
      <c r="P31" s="351"/>
      <c r="Q31" s="351"/>
      <c r="R31" s="351"/>
      <c r="S31" s="351"/>
      <c r="T31" s="351"/>
      <c r="U31" s="351"/>
      <c r="V31" s="351"/>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2"/>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2"/>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2"/>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2"/>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2"/>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2"/>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2"/>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2"/>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2"/>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2"/>
      <c r="IJ31" s="103"/>
      <c r="IK31" s="103"/>
      <c r="IL31" s="103"/>
      <c r="IM31" s="103"/>
      <c r="IN31" s="103"/>
      <c r="IO31" s="103"/>
      <c r="IP31" s="103"/>
      <c r="IQ31" s="103"/>
      <c r="IR31" s="103"/>
      <c r="IS31" s="103"/>
      <c r="IT31" s="103"/>
      <c r="IU31" s="103"/>
      <c r="IV31" s="103"/>
    </row>
    <row r="32" spans="1:256" s="7" customFormat="1" ht="16.5" customHeight="1">
      <c r="A32" s="345" t="s">
        <v>9</v>
      </c>
      <c r="B32" s="352"/>
      <c r="C32" s="352"/>
      <c r="D32" s="352"/>
      <c r="E32" s="352"/>
      <c r="F32" s="352"/>
      <c r="G32" s="352"/>
      <c r="H32" s="352"/>
      <c r="I32" s="352"/>
      <c r="J32" s="352"/>
      <c r="K32" s="352"/>
      <c r="L32" s="352"/>
      <c r="M32" s="352"/>
      <c r="N32" s="352"/>
      <c r="O32" s="352"/>
      <c r="P32" s="352"/>
      <c r="Q32" s="352"/>
      <c r="R32" s="352"/>
      <c r="S32" s="352"/>
      <c r="T32" s="352"/>
      <c r="U32" s="352"/>
      <c r="V32" s="352"/>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2"/>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2"/>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2"/>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2"/>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2"/>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2"/>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2"/>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2"/>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2"/>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2"/>
      <c r="IJ32" s="103"/>
      <c r="IK32" s="103"/>
      <c r="IL32" s="103"/>
      <c r="IM32" s="103"/>
      <c r="IN32" s="103"/>
      <c r="IO32" s="103"/>
      <c r="IP32" s="103"/>
      <c r="IQ32" s="103"/>
      <c r="IR32" s="103"/>
      <c r="IS32" s="103"/>
      <c r="IT32" s="103"/>
      <c r="IU32" s="103"/>
      <c r="IV32" s="103"/>
    </row>
    <row r="33" spans="1:256" s="7" customFormat="1" ht="12" customHeight="1">
      <c r="A33" s="353"/>
      <c r="B33" s="354"/>
      <c r="C33" s="354"/>
      <c r="D33" s="354"/>
      <c r="E33" s="354"/>
      <c r="F33" s="354"/>
      <c r="G33" s="354"/>
      <c r="H33" s="354"/>
      <c r="I33" s="354"/>
      <c r="J33" s="354"/>
      <c r="K33" s="354"/>
      <c r="L33" s="354"/>
      <c r="M33" s="354"/>
      <c r="N33" s="354"/>
      <c r="O33" s="354"/>
      <c r="P33" s="354"/>
      <c r="Q33" s="354"/>
      <c r="R33" s="354"/>
      <c r="S33" s="354"/>
      <c r="T33" s="354"/>
      <c r="U33" s="354"/>
      <c r="V33" s="355"/>
      <c r="W33" s="102"/>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2"/>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2"/>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2"/>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2"/>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2"/>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2"/>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2"/>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2"/>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2"/>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2"/>
      <c r="IJ33" s="103"/>
      <c r="IK33" s="103"/>
      <c r="IL33" s="103"/>
      <c r="IM33" s="103"/>
      <c r="IN33" s="103"/>
      <c r="IO33" s="103"/>
      <c r="IP33" s="103"/>
      <c r="IQ33" s="103"/>
      <c r="IR33" s="103"/>
      <c r="IS33" s="103"/>
      <c r="IT33" s="103"/>
      <c r="IU33" s="103"/>
      <c r="IV33" s="103"/>
    </row>
    <row r="34" spans="1:256" s="7" customFormat="1" ht="12" customHeight="1">
      <c r="A34" s="353"/>
      <c r="B34" s="354"/>
      <c r="C34" s="354"/>
      <c r="D34" s="354"/>
      <c r="E34" s="354"/>
      <c r="F34" s="354"/>
      <c r="G34" s="354"/>
      <c r="H34" s="354"/>
      <c r="I34" s="354"/>
      <c r="J34" s="354"/>
      <c r="K34" s="354"/>
      <c r="L34" s="354"/>
      <c r="M34" s="354"/>
      <c r="N34" s="354"/>
      <c r="O34" s="354"/>
      <c r="P34" s="354"/>
      <c r="Q34" s="354"/>
      <c r="R34" s="354"/>
      <c r="S34" s="354"/>
      <c r="T34" s="354"/>
      <c r="U34" s="354"/>
      <c r="V34" s="355"/>
      <c r="W34" s="102"/>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2"/>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2"/>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2"/>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2"/>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2"/>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2"/>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2"/>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2"/>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2"/>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2"/>
      <c r="IJ34" s="103"/>
      <c r="IK34" s="103"/>
      <c r="IL34" s="103"/>
      <c r="IM34" s="103"/>
      <c r="IN34" s="103"/>
      <c r="IO34" s="103"/>
      <c r="IP34" s="103"/>
      <c r="IQ34" s="103"/>
      <c r="IR34" s="103"/>
      <c r="IS34" s="103"/>
      <c r="IT34" s="103"/>
      <c r="IU34" s="103"/>
      <c r="IV34" s="103"/>
    </row>
    <row r="35" spans="1:23" s="10" customFormat="1" ht="12" customHeight="1">
      <c r="A35" s="356"/>
      <c r="B35" s="357"/>
      <c r="C35" s="357"/>
      <c r="D35" s="357"/>
      <c r="E35" s="357"/>
      <c r="F35" s="357"/>
      <c r="G35" s="357"/>
      <c r="H35" s="357"/>
      <c r="I35" s="357"/>
      <c r="J35" s="357"/>
      <c r="K35" s="357"/>
      <c r="L35" s="357"/>
      <c r="M35" s="357"/>
      <c r="N35" s="357"/>
      <c r="O35" s="357"/>
      <c r="P35" s="357"/>
      <c r="Q35" s="357"/>
      <c r="R35" s="357"/>
      <c r="S35" s="357"/>
      <c r="T35" s="357"/>
      <c r="U35" s="357"/>
      <c r="V35" s="357"/>
      <c r="W35" s="48"/>
    </row>
  </sheetData>
  <sheetProtection/>
  <mergeCells count="17">
    <mergeCell ref="A29:V31"/>
    <mergeCell ref="A32:V35"/>
    <mergeCell ref="B26:D26"/>
    <mergeCell ref="A3:V3"/>
    <mergeCell ref="N4:Q4"/>
    <mergeCell ref="R4:S4"/>
    <mergeCell ref="T4:V4"/>
    <mergeCell ref="A28:V28"/>
    <mergeCell ref="B4:B5"/>
    <mergeCell ref="C4:C5"/>
    <mergeCell ref="H4:I4"/>
    <mergeCell ref="J4:K4"/>
    <mergeCell ref="L4:M4"/>
    <mergeCell ref="D4:D5"/>
    <mergeCell ref="E4:E5"/>
    <mergeCell ref="F4:F5"/>
    <mergeCell ref="G4:G5"/>
  </mergeCells>
  <printOptions/>
  <pageMargins left="0.75" right="0.75" top="1" bottom="1" header="0.5" footer="0.5"/>
  <pageSetup horizontalDpi="600" verticalDpi="600" orientation="portrait" paperSize="9"/>
  <ignoredErrors>
    <ignoredError sqref="X7:X18 V26 N19:U24 N26:U26" formula="1"/>
    <ignoredError sqref="W10:W18 V19:V24 W7:W9 V10:V18 V25 N25:U25" formula="1" unlockedFormula="1"/>
    <ignoredError sqref="W19:W22 W6 V7:V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2011-04-04T19:29:52Z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