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90" windowWidth="25230" windowHeight="8940" tabRatio="767" activeTab="0"/>
  </bookViews>
  <sheets>
    <sheet name="9-11.1.2015 (hafta sonu)" sheetId="1" r:id="rId1"/>
    <sheet name="9-11.1.2015 (hafta sonu) detay" sheetId="2" r:id="rId2"/>
    <sheet name="Önceki yıllar 2014" sheetId="3" r:id="rId3"/>
    <sheet name="2015 filmleri (yeni)" sheetId="4" r:id="rId4"/>
  </sheets>
  <definedNames>
    <definedName name="_xlnm.Print_Area" localSheetId="1">'9-11.1.2015 (hafta sonu) detay'!#REF!</definedName>
  </definedNames>
  <calcPr fullCalcOnLoad="1"/>
</workbook>
</file>

<file path=xl/sharedStrings.xml><?xml version="1.0" encoding="utf-8"?>
<sst xmlns="http://schemas.openxmlformats.org/spreadsheetml/2006/main" count="937" uniqueCount="255">
  <si>
    <t>ASTERIX ET LES VIKINGS</t>
  </si>
  <si>
    <t>ASTERİKS VİKİNGLER'E KARŞI</t>
  </si>
  <si>
    <t>UMUT SANAT</t>
  </si>
  <si>
    <t>Warner Bros. Pictures</t>
  </si>
  <si>
    <t>Filmax</t>
  </si>
  <si>
    <t>Dreamworks</t>
  </si>
  <si>
    <t>New Line</t>
  </si>
  <si>
    <t xml:space="preserve"> </t>
  </si>
  <si>
    <t>Arte France</t>
  </si>
  <si>
    <t>Gaumont</t>
  </si>
  <si>
    <t>PİNEMA</t>
  </si>
  <si>
    <t>WARNER BROS. TÜRKİYE</t>
  </si>
  <si>
    <t>UIP TÜRKİYE</t>
  </si>
  <si>
    <t>http://www.antraktsinema.com</t>
  </si>
  <si>
    <t>MEDYAVİZYON</t>
  </si>
  <si>
    <t>Fox</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</si>
  <si>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</si>
  <si>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Warner Bros.</t>
  </si>
  <si>
    <t>BKM</t>
  </si>
  <si>
    <t>M3</t>
  </si>
  <si>
    <t>BİR</t>
  </si>
  <si>
    <t>KURMACA</t>
  </si>
  <si>
    <t>MİR YAPIM</t>
  </si>
  <si>
    <t>ÖZEN</t>
  </si>
  <si>
    <t>TMC</t>
  </si>
  <si>
    <t>CHANTIER</t>
  </si>
  <si>
    <t>YOZGAT BLUES</t>
  </si>
  <si>
    <t>Taff</t>
  </si>
  <si>
    <t>MARS ENTERTAINMENT</t>
  </si>
  <si>
    <t>Mars Prodüksiyon</t>
  </si>
  <si>
    <t>Eser</t>
  </si>
  <si>
    <t>CINE</t>
  </si>
  <si>
    <t>İTİRAZIM VAR</t>
  </si>
  <si>
    <t>U10</t>
  </si>
  <si>
    <t>FİLMARTI</t>
  </si>
  <si>
    <t>BALIK İLE KREKER'İN MACERALARI</t>
  </si>
  <si>
    <t>Fish N Chips Productions</t>
  </si>
  <si>
    <t>TME</t>
  </si>
  <si>
    <t>EJDERHANI NASIL EĞİTİRSİN 2</t>
  </si>
  <si>
    <t>HOW TO TRAIN YOUR DRAGON 2</t>
  </si>
  <si>
    <t>Temple Hill</t>
  </si>
  <si>
    <t>ÇAYLAKLAR ÇETESİ</t>
  </si>
  <si>
    <t>LES VACANCES DU PETIT NICOLAS</t>
  </si>
  <si>
    <t>PITIRCIK TATİLDE</t>
  </si>
  <si>
    <t>DAWN OF THE PLANET OF THE APES</t>
  </si>
  <si>
    <t>MAYMUNLAR CEHENNEMİ: ŞAFAK VAKTİ</t>
  </si>
  <si>
    <t>Chernin</t>
  </si>
  <si>
    <t>KHUMBA</t>
  </si>
  <si>
    <t>CESUR ZEBRA</t>
  </si>
  <si>
    <t>MARS PRODUCTION</t>
  </si>
  <si>
    <t>ROLL CAPTION</t>
  </si>
  <si>
    <t>ZAMANDA YOLCULUK</t>
  </si>
  <si>
    <t>SAVING SANTA</t>
  </si>
  <si>
    <t>Gateway</t>
  </si>
  <si>
    <t>Filmacass</t>
  </si>
  <si>
    <t>Castle Rock</t>
  </si>
  <si>
    <t>Corazon</t>
  </si>
  <si>
    <t>Canal+</t>
  </si>
  <si>
    <t>Boyut Film</t>
  </si>
  <si>
    <t>ANKA</t>
  </si>
  <si>
    <t>THE BABADOOK</t>
  </si>
  <si>
    <t>KARABASAN</t>
  </si>
  <si>
    <t>-</t>
  </si>
  <si>
    <t>Causeway</t>
  </si>
  <si>
    <t>POSTACI PAT: BİR YILDIZ DOĞUYOR</t>
  </si>
  <si>
    <t>POSTMAN PAT: THE MOVIE</t>
  </si>
  <si>
    <t>BETONDAKİ ÇATLAKLAR</t>
  </si>
  <si>
    <t>RISSE IM BETON</t>
  </si>
  <si>
    <t>AZAZİL: DÜĞÜM</t>
  </si>
  <si>
    <t>Burak Film</t>
  </si>
  <si>
    <t>DABBE: ZEHR-İ CİN</t>
  </si>
  <si>
    <t>J Plan &amp; Taff</t>
  </si>
  <si>
    <t>THE MAZE RUNNER</t>
  </si>
  <si>
    <t>LABİRENT: ÖLÜMCÜL KAÇIŞ</t>
  </si>
  <si>
    <t>SİCCİN</t>
  </si>
  <si>
    <t>Muhteşem</t>
  </si>
  <si>
    <t>PEK YAKINDA</t>
  </si>
  <si>
    <t>Cmylmz Fikir Sanat &amp; Nulook</t>
  </si>
  <si>
    <t>WINX CLUB: II MISTERO DEGLI ABISSI</t>
  </si>
  <si>
    <t>WINX CLUB: OKYANUSUN GİZEMİ</t>
  </si>
  <si>
    <t>MARS DAĞITIM</t>
  </si>
  <si>
    <t>BALIK</t>
  </si>
  <si>
    <t>FANATİK</t>
  </si>
  <si>
    <t>KİKORİKİ</t>
  </si>
  <si>
    <t>BİRLEŞEN GÖNÜLLER</t>
  </si>
  <si>
    <t>Ser Yapım</t>
  </si>
  <si>
    <t>AC Film</t>
  </si>
  <si>
    <t>SABİT KANCA 2</t>
  </si>
  <si>
    <t>UNUTURSAM FISILDA</t>
  </si>
  <si>
    <t>DIE BIENE MAJA: DER FILM</t>
  </si>
  <si>
    <t>ARI MAYA</t>
  </si>
  <si>
    <t>Buzz Studios</t>
  </si>
  <si>
    <t>OFLU HOCA'NIN ŞİFRESİ</t>
  </si>
  <si>
    <t>Üçgen</t>
  </si>
  <si>
    <t>SİVAS</t>
  </si>
  <si>
    <t>Kaan Film</t>
  </si>
  <si>
    <t>Petersburg</t>
  </si>
  <si>
    <t>ON YILDA 1 İNŞAAT 2</t>
  </si>
  <si>
    <t>OLUR OLUR?</t>
  </si>
  <si>
    <t>OLUR OLUR!</t>
  </si>
  <si>
    <t>YILDIZLARARASI</t>
  </si>
  <si>
    <t>INTERSTELLAR</t>
  </si>
  <si>
    <t>Asi</t>
  </si>
  <si>
    <t>ANNEMİN ŞARKISI</t>
  </si>
  <si>
    <t>DELİHA</t>
  </si>
  <si>
    <t>EVLİYA ÇELEBİ ÖLÜMSÜZLÜK SUYU</t>
  </si>
  <si>
    <t>Anibera</t>
  </si>
  <si>
    <t>KARIŞIK KASET</t>
  </si>
  <si>
    <t>Bir</t>
  </si>
  <si>
    <t>ÜMMU SIBYAN: ZİFİR</t>
  </si>
  <si>
    <t>ÜMMÜ SIBYAN: ZEFİR</t>
  </si>
  <si>
    <t>KUMUN TADI</t>
  </si>
  <si>
    <t>SENİ SEVİYORUM ADAMIM</t>
  </si>
  <si>
    <t>Vtr</t>
  </si>
  <si>
    <t>JOHN WICK</t>
  </si>
  <si>
    <t>Ifi</t>
  </si>
  <si>
    <t>PENGUINS OF MADAGASCAR</t>
  </si>
  <si>
    <t>MAGASKAR PENGUENLERİ</t>
  </si>
  <si>
    <t>HADİ İNŞALLAH</t>
  </si>
  <si>
    <t>25 Film</t>
  </si>
  <si>
    <t>THE CUT</t>
  </si>
  <si>
    <t>KESİK</t>
  </si>
  <si>
    <t>SESİME GEL</t>
  </si>
  <si>
    <t>ÇAKALLARLA DANS 3: SIFIR SIKINTI</t>
  </si>
  <si>
    <t>AFRICAN SAFARI</t>
  </si>
  <si>
    <t>SAFARİ MACERASI 3D</t>
  </si>
  <si>
    <t>Studyo Canal</t>
  </si>
  <si>
    <t>FAKAT MÜZEYYEN BU DERİN BİR TUTKU</t>
  </si>
  <si>
    <t>JIMMY'S HALL</t>
  </si>
  <si>
    <t>ÖZGÜRLÜK DANSI</t>
  </si>
  <si>
    <t>YAĞMUR: KIYAMET ÇİÇEĞİ</t>
  </si>
  <si>
    <t>GK Yapım</t>
  </si>
  <si>
    <t>EXODUS: GODS AND KINGS</t>
  </si>
  <si>
    <t>EXODUS: TANRILAR VE KRALLAR</t>
  </si>
  <si>
    <t>KIRIMLI</t>
  </si>
  <si>
    <t>¿QUIEN MATO A BAMBİ?</t>
  </si>
  <si>
    <t>SMESHARIKI: NACHALO - KIKORIKI: TEAM INVINCIBLE</t>
  </si>
  <si>
    <t>HOBBIT: BATTLE OF THE FIVE ARMIES</t>
  </si>
  <si>
    <t>HOBBIT: BEŞ ORDUNUN SAVAŞI</t>
  </si>
  <si>
    <t>D@BBE: ZEHR-İ CİN</t>
  </si>
  <si>
    <t>SAMBA</t>
  </si>
  <si>
    <t>HAYATIMIN ŞANSI</t>
  </si>
  <si>
    <t>KARDA BİR BEYAZ KUŞ</t>
  </si>
  <si>
    <t>WHITE BIRD IN A BLIZZARD</t>
  </si>
  <si>
    <t>VAY BAŞIMIZA GELENLER! 2 BUÇUK</t>
  </si>
  <si>
    <t>Kült</t>
  </si>
  <si>
    <t>ÇAPKIN PROFESÖR</t>
  </si>
  <si>
    <t>THE REWRITE</t>
  </si>
  <si>
    <t>YUSUF &amp; YUSUF</t>
  </si>
  <si>
    <t>Süreç</t>
  </si>
  <si>
    <t>AYI PADDINGTON</t>
  </si>
  <si>
    <t>SON UMUT</t>
  </si>
  <si>
    <t>Nulook</t>
  </si>
  <si>
    <t>Heyday</t>
  </si>
  <si>
    <t>THE WATER DIVINER</t>
  </si>
  <si>
    <t>PADDINGTON</t>
  </si>
  <si>
    <t>PEACE AFTER MARRIAGE</t>
  </si>
  <si>
    <t>NİKAHTA KERAMET VAR MI?</t>
  </si>
  <si>
    <t>PTOT</t>
  </si>
  <si>
    <t>Hoatage</t>
  </si>
  <si>
    <t>[REC] 4: KIYAMET GECESİ</t>
  </si>
  <si>
    <t>[REC] 4: APOCALIPSIS</t>
  </si>
  <si>
    <t>İKİ GÜN VE BİR GECE</t>
  </si>
  <si>
    <t>DEUX JOURS, UNE NUIT</t>
  </si>
  <si>
    <t>Belgacom</t>
  </si>
  <si>
    <t>EN DUVA SATT PA EN GREN OCH FUNDERADE PA TILLVARON</t>
  </si>
  <si>
    <t>İNSANLARI SEYREDEN GÜVERCİN</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</si>
  <si>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Mars Dağıtım, Medyavizyon, Mir Yapım, Pinema, Özen Film, Roll Caption, The Moments Entertainment,  UIP Türkiye, Umut Sanat, Warner Bros. Türkiye'nin yerel ofislerinden izin alınmalıdır. Antrakt şirketlere ait verileri reklam amaçlı kullanamaz. Verilerin izinsiz alınıp değiştirilmesi, amacı dışında kullanılması halinde Antrakt'ın sorumluluğu bulunmamaktadır.</t>
  </si>
  <si>
    <t>FISH N CHIPS, BEST ENEMIES EVER</t>
  </si>
  <si>
    <t>SIMINDIS KUNDZULI</t>
  </si>
  <si>
    <t>42 Film</t>
  </si>
  <si>
    <t>MISIR ADASI</t>
  </si>
  <si>
    <t>THE CAPTIVE</t>
  </si>
  <si>
    <t>KAYIP ÇOCUK</t>
  </si>
  <si>
    <t>Ego Films</t>
  </si>
  <si>
    <t>TUT SÖZÜNÜ</t>
  </si>
  <si>
    <t>Maksat</t>
  </si>
  <si>
    <t>MUCİZE</t>
  </si>
  <si>
    <t>BEFORE I GO TO SLEEP</t>
  </si>
  <si>
    <t>Clarius</t>
  </si>
  <si>
    <t>NIGHT AT THE MUSEUM: SECRET OF THE TOMB</t>
  </si>
  <si>
    <t>MÜZEDE BİR GECE: LAHİTTEKİ SIR</t>
  </si>
  <si>
    <t>1492 Pictures</t>
  </si>
  <si>
    <t>BİR GECE</t>
  </si>
  <si>
    <t>Film 12</t>
  </si>
  <si>
    <t>UYUYANA KADAR</t>
  </si>
  <si>
    <t>P</t>
  </si>
  <si>
    <t>Türkiye Haftalık Bilet Satışı ve Hasılat Raporu</t>
  </si>
  <si>
    <t>CUMA</t>
  </si>
  <si>
    <t>CUMARTESİ</t>
  </si>
  <si>
    <t>PAZAR</t>
  </si>
  <si>
    <t>HAFTA SONU TOPLAM</t>
  </si>
  <si>
    <t>ÖNCEKİ HAFTA</t>
  </si>
  <si>
    <t>DEĞİŞİM</t>
  </si>
  <si>
    <t>HAFTA İÇİ GÜNLER</t>
  </si>
  <si>
    <t>HAFTALIK</t>
  </si>
  <si>
    <t>KÜMÜLATİF</t>
  </si>
  <si>
    <t>EN SON VİZYONDA OLDUĞU HAFTA</t>
  </si>
  <si>
    <t>FİLMİN ORİJİNAL ADI</t>
  </si>
  <si>
    <t>ÖNCEKİ YILIN FİLMLERİ</t>
  </si>
  <si>
    <t>DUBLAJ</t>
  </si>
  <si>
    <t>3D</t>
  </si>
  <si>
    <t>DIGITAL</t>
  </si>
  <si>
    <t>SERİ</t>
  </si>
  <si>
    <t>ANİMASYON</t>
  </si>
  <si>
    <t>YERLİ</t>
  </si>
  <si>
    <t>MPAA</t>
  </si>
  <si>
    <t>STÜDYO</t>
  </si>
  <si>
    <t>YAPIM</t>
  </si>
  <si>
    <t>İTHALAT</t>
  </si>
  <si>
    <t>FİLMİN TÜRKÇE ADI</t>
  </si>
  <si>
    <t>VİZYON TARİHİ</t>
  </si>
  <si>
    <t>DAĞITIM</t>
  </si>
  <si>
    <t>KOPYA</t>
  </si>
  <si>
    <t>ŞEHİR</t>
  </si>
  <si>
    <t>BİNA</t>
  </si>
  <si>
    <t>PERDE</t>
  </si>
  <si>
    <t>ÖNCEKİ HAFTA PERDE</t>
  </si>
  <si>
    <t>SEANS</t>
  </si>
  <si>
    <t>SEANS BAŞI BİLET</t>
  </si>
  <si>
    <t>HAFTA</t>
  </si>
  <si>
    <t>HASILAT</t>
  </si>
  <si>
    <t>BİLET SATIŞ</t>
  </si>
  <si>
    <t>ORTALAMA
BİLET ADEDİ</t>
  </si>
  <si>
    <t>ORTALAMA
BİLET FİYATI</t>
  </si>
  <si>
    <t>BİLET</t>
  </si>
  <si>
    <t>HASILAT %</t>
  </si>
  <si>
    <t>BİLET       %</t>
  </si>
  <si>
    <r>
      <t xml:space="preserve">HASILAT         </t>
    </r>
    <r>
      <rPr>
        <b/>
        <sz val="7"/>
        <color indexed="10"/>
        <rFont val="Webdings"/>
        <family val="1"/>
      </rPr>
      <t>6</t>
    </r>
  </si>
  <si>
    <t>HAFTA İÇİ BİLET                %</t>
  </si>
  <si>
    <t>HAFTA SONU BİLET              %</t>
  </si>
  <si>
    <t>YENİ</t>
  </si>
  <si>
    <t>CALINOS</t>
  </si>
  <si>
    <t>D PRODUCTIONS</t>
  </si>
  <si>
    <t>SALON</t>
  </si>
  <si>
    <r>
      <t xml:space="preserve">HASILAT </t>
    </r>
    <r>
      <rPr>
        <b/>
        <sz val="7"/>
        <color indexed="10"/>
        <rFont val="Webdings"/>
        <family val="1"/>
      </rPr>
      <t>6</t>
    </r>
  </si>
  <si>
    <t>HAFTA  TOPLAM</t>
  </si>
  <si>
    <t>2015 YILI YENİ VİZYONLARI</t>
  </si>
  <si>
    <t>2014 VE ÖNCEKİ YILLARIN FİLMLERİ</t>
  </si>
  <si>
    <t>9 - 11 OCAK 2015 / 2015, 2. VİZYON HAFTASI</t>
  </si>
  <si>
    <t>BANA MASAL ANLATMA</t>
  </si>
  <si>
    <t>TAKEN 3</t>
  </si>
  <si>
    <t>TAKİP 3: SON KARŞILAŞMA</t>
  </si>
  <si>
    <t>ÇALSIN SAZLAR</t>
  </si>
  <si>
    <t>ÇALSIZ SAZLAR</t>
  </si>
  <si>
    <t>Plan</t>
  </si>
  <si>
    <t>MAPS TO THE STAR</t>
  </si>
  <si>
    <t>YILDIZ HARİTASI</t>
  </si>
  <si>
    <t>Prospera</t>
  </si>
  <si>
    <t>FEHER ISTEN</t>
  </si>
  <si>
    <t>BEYAZ BANT</t>
  </si>
  <si>
    <t>Protın</t>
  </si>
  <si>
    <t>HAFTA SONU  TOPLAM</t>
  </si>
  <si>
    <t>ÖNCEKİ HAFTA SONU</t>
  </si>
  <si>
    <t>9 - 11 OCAK 2015 / 2015, 1. VİZYON HAFTASI</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</si>
</sst>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_-* #,##0.0\ _T_L_-;\-* #,##0.0\ _T_L_-;_-* &quot;-&quot;??\ _T_L_-;_-@_-"/>
    <numFmt numFmtId="189" formatCode="_-* #,##0\ _T_L_-;\-* #,##0\ _T_L_-;_-* &quot;-&quot;??\ _T_L_-;_-@_-"/>
    <numFmt numFmtId="190" formatCode="[$-41F]dd\ mmmm\ yyyy\ dddd"/>
    <numFmt numFmtId="191" formatCode="[$-41F]d\ mmmm\ yy;@"/>
    <numFmt numFmtId="192" formatCode="mm/dd/yy"/>
    <numFmt numFmtId="193" formatCode="#,##0.00\ "/>
    <numFmt numFmtId="194" formatCode="_(* #,##0_);_(* \(#,##0\);_(* &quot;-&quot;??_);_(@_)"/>
    <numFmt numFmtId="195" formatCode="\%\ 0\ "/>
    <numFmt numFmtId="196" formatCode="#,##0\ "/>
    <numFmt numFmtId="197" formatCode="\%\ 0"/>
    <numFmt numFmtId="198" formatCode="dd/mm/yy"/>
    <numFmt numFmtId="199" formatCode="#,##0.00\ \ "/>
    <numFmt numFmtId="200" formatCode="0\ %\ "/>
    <numFmt numFmtId="201" formatCode="0.00\ "/>
    <numFmt numFmtId="202" formatCode="dd/mm/yy;@"/>
    <numFmt numFmtId="203" formatCode="#,##0_-"/>
    <numFmt numFmtId="204" formatCode="#,##0\ \ "/>
    <numFmt numFmtId="205" formatCode="0.0"/>
    <numFmt numFmtId="206" formatCode="#,##0.00\ \ \ "/>
    <numFmt numFmtId="207" formatCode="\%0.00"/>
    <numFmt numFmtId="208" formatCode="#,##0.00\ _T_L"/>
    <numFmt numFmtId="209" formatCode="mmm/yyyy"/>
    <numFmt numFmtId="210" formatCode="#,##0.00_ ;\-#,##0.00\ "/>
    <numFmt numFmtId="211" formatCode="dd/mm/yyyy;@"/>
    <numFmt numFmtId="212" formatCode="[$-F400]h:mm:ss\ AM/PM"/>
    <numFmt numFmtId="213" formatCode="#,##0.00\ &quot;TL&quot;"/>
    <numFmt numFmtId="214" formatCode="#,##0.00\ _Y_T_L"/>
    <numFmt numFmtId="215" formatCode="#,##0\ &quot;TL&quot;"/>
    <numFmt numFmtId="216" formatCode="&quot;Evet&quot;;&quot;Evet&quot;;&quot;Hayır&quot;"/>
    <numFmt numFmtId="217" formatCode="&quot;Doğru&quot;;&quot;Doğru&quot;;&quot;Yanlış&quot;"/>
    <numFmt numFmtId="218" formatCode="&quot;Açık&quot;;&quot;Açık&quot;;&quot;Kapalı&quot;"/>
    <numFmt numFmtId="219" formatCode="[$€-2]\ #,##0.00_);[Red]\([$€-2]\ #,##0.00\)"/>
    <numFmt numFmtId="220" formatCode="#,##0;[Red]#,##0"/>
    <numFmt numFmtId="221" formatCode="00000"/>
    <numFmt numFmtId="222" formatCode="#,##0_);\(#,##0\)"/>
    <numFmt numFmtId="223" formatCode="#,##0.000"/>
  </numFmts>
  <fonts count="89">
    <font>
      <sz val="10"/>
      <name val="Arial"/>
      <family val="0"/>
    </font>
    <font>
      <sz val="8"/>
      <name val="Arial"/>
      <family val="2"/>
    </font>
    <font>
      <u val="single"/>
      <sz val="10"/>
      <color indexed="12"/>
      <name val="Arial"/>
      <family val="2"/>
    </font>
    <font>
      <u val="single"/>
      <sz val="10"/>
      <color indexed="36"/>
      <name val="Arial"/>
      <family val="2"/>
    </font>
    <font>
      <sz val="8"/>
      <name val="Trebuchet MS"/>
      <family val="2"/>
    </font>
    <font>
      <sz val="7"/>
      <name val="Arial"/>
      <family val="2"/>
    </font>
    <font>
      <u val="single"/>
      <sz val="8"/>
      <name val="Arial"/>
      <family val="2"/>
    </font>
    <font>
      <b/>
      <sz val="7"/>
      <name val="Arial"/>
      <family val="2"/>
    </font>
    <font>
      <b/>
      <sz val="7"/>
      <name val="Verdana"/>
      <family val="2"/>
    </font>
    <font>
      <sz val="7"/>
      <name val="Verdana"/>
      <family val="2"/>
    </font>
    <font>
      <sz val="8"/>
      <color indexed="10"/>
      <name val="Trebuchet MS"/>
      <family val="2"/>
    </font>
    <font>
      <sz val="7"/>
      <name val="Calibri"/>
      <family val="2"/>
    </font>
    <font>
      <sz val="11"/>
      <color indexed="8"/>
      <name val="Calibri"/>
      <family val="2"/>
    </font>
    <font>
      <b/>
      <sz val="8"/>
      <name val="Corbel"/>
      <family val="2"/>
    </font>
    <font>
      <b/>
      <u val="single"/>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7"/>
      <color indexed="10"/>
      <name val="Calibri"/>
      <family val="2"/>
    </font>
    <font>
      <b/>
      <sz val="7"/>
      <color indexed="63"/>
      <name val="Wingdings 2"/>
      <family val="1"/>
    </font>
    <font>
      <b/>
      <sz val="8"/>
      <name val="Calibri"/>
      <family val="2"/>
    </font>
    <font>
      <sz val="10"/>
      <color indexed="9"/>
      <name val="Calibri"/>
      <family val="2"/>
    </font>
    <font>
      <b/>
      <sz val="8"/>
      <color indexed="10"/>
      <name val="Corbel"/>
      <family val="2"/>
    </font>
    <font>
      <sz val="7"/>
      <color indexed="9"/>
      <name val="Calibri"/>
      <family val="2"/>
    </font>
    <font>
      <b/>
      <sz val="7"/>
      <color indexed="9"/>
      <name val="Calibri"/>
      <family val="2"/>
    </font>
    <font>
      <sz val="7"/>
      <color indexed="63"/>
      <name val="Calibri"/>
      <family val="2"/>
    </font>
    <font>
      <b/>
      <sz val="7"/>
      <color indexed="63"/>
      <name val="Calibri"/>
      <family val="2"/>
    </font>
    <font>
      <b/>
      <sz val="7"/>
      <color indexed="57"/>
      <name val="Calibri"/>
      <family val="2"/>
    </font>
    <font>
      <sz val="7"/>
      <color indexed="19"/>
      <name val="Arial"/>
      <family val="2"/>
    </font>
    <font>
      <sz val="7"/>
      <color indexed="19"/>
      <name val="Calibri"/>
      <family val="2"/>
    </font>
    <font>
      <b/>
      <sz val="6"/>
      <name val="Calibri"/>
      <family val="2"/>
    </font>
    <font>
      <sz val="6"/>
      <name val="Calibri"/>
      <family val="2"/>
    </font>
    <font>
      <sz val="8"/>
      <name val="Calibri"/>
      <family val="2"/>
    </font>
    <font>
      <sz val="8"/>
      <color indexed="63"/>
      <name val="Calibri"/>
      <family val="2"/>
    </font>
    <font>
      <b/>
      <sz val="10"/>
      <name val="Calibri"/>
      <family val="2"/>
    </font>
    <font>
      <sz val="10"/>
      <name val="Calibri"/>
      <family val="2"/>
    </font>
    <font>
      <b/>
      <sz val="7"/>
      <name val="Calibri"/>
      <family val="2"/>
    </font>
    <font>
      <b/>
      <sz val="8"/>
      <color indexed="63"/>
      <name val="Calibri"/>
      <family val="2"/>
    </font>
    <font>
      <i/>
      <sz val="7"/>
      <color indexed="63"/>
      <name val="Calibri"/>
      <family val="2"/>
    </font>
    <font>
      <b/>
      <sz val="9"/>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7"/>
      <color rgb="FFFF0000"/>
      <name val="Calibri"/>
      <family val="2"/>
    </font>
    <font>
      <b/>
      <sz val="7"/>
      <color theme="1" tint="0.34999001026153564"/>
      <name val="Wingdings 2"/>
      <family val="1"/>
    </font>
    <font>
      <sz val="10"/>
      <color theme="0"/>
      <name val="Calibri"/>
      <family val="2"/>
    </font>
    <font>
      <b/>
      <sz val="8"/>
      <color rgb="FFFF0000"/>
      <name val="Corbel"/>
      <family val="2"/>
    </font>
    <font>
      <sz val="7"/>
      <color theme="0"/>
      <name val="Calibri"/>
      <family val="2"/>
    </font>
    <font>
      <b/>
      <sz val="7"/>
      <color theme="0"/>
      <name val="Calibri"/>
      <family val="2"/>
    </font>
    <font>
      <sz val="7"/>
      <color theme="1" tint="0.34999001026153564"/>
      <name val="Calibri"/>
      <family val="2"/>
    </font>
    <font>
      <b/>
      <sz val="7"/>
      <color theme="1" tint="0.34999001026153564"/>
      <name val="Calibri"/>
      <family val="2"/>
    </font>
    <font>
      <b/>
      <sz val="7"/>
      <color theme="8" tint="-0.4999699890613556"/>
      <name val="Calibri"/>
      <family val="2"/>
    </font>
    <font>
      <sz val="7"/>
      <color theme="5" tint="-0.4999699890613556"/>
      <name val="Arial"/>
      <family val="2"/>
    </font>
    <font>
      <sz val="7"/>
      <color theme="5" tint="-0.4999699890613556"/>
      <name val="Calibri"/>
      <family val="2"/>
    </font>
    <font>
      <sz val="8"/>
      <color theme="1" tint="0.34999001026153564"/>
      <name val="Calibri"/>
      <family val="2"/>
    </font>
    <font>
      <b/>
      <sz val="8"/>
      <color theme="1" tint="0.34999001026153564"/>
      <name val="Calibri"/>
      <family val="2"/>
    </font>
    <font>
      <i/>
      <sz val="7"/>
      <color theme="1" tint="0.34999001026153564"/>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1" tint="0.49998000264167786"/>
        <bgColor indexed="64"/>
      </patternFill>
    </fill>
    <fill>
      <patternFill patternType="solid">
        <fgColor theme="2" tint="-0.09996999800205231"/>
        <bgColor indexed="64"/>
      </patternFill>
    </fill>
    <fill>
      <patternFill patternType="solid">
        <fgColor theme="0" tint="-0.4999699890613556"/>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color indexed="63"/>
      </right>
      <top>
        <color indexed="63"/>
      </top>
      <bottom style="thin">
        <color theme="0" tint="-0.3499799966812134"/>
      </bottom>
    </border>
    <border>
      <left style="thin">
        <color theme="0" tint="-0.3499799966812134"/>
      </left>
      <right>
        <color indexed="63"/>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color indexed="63"/>
      </left>
      <right style="thin">
        <color theme="0" tint="-0.3499799966812134"/>
      </right>
      <top>
        <color indexed="63"/>
      </top>
      <bottom style="thin">
        <color theme="0" tint="-0.3499799966812134"/>
      </bottom>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12" fillId="0" borderId="0" applyFont="0" applyFill="0" applyBorder="0" applyAlignment="0" applyProtection="0"/>
    <xf numFmtId="0" fontId="66" fillId="20" borderId="5" applyNumberFormat="0" applyAlignment="0" applyProtection="0"/>
    <xf numFmtId="0" fontId="67" fillId="21" borderId="6" applyNumberFormat="0" applyAlignment="0" applyProtection="0"/>
    <xf numFmtId="0" fontId="68" fillId="20" borderId="6" applyNumberFormat="0" applyAlignment="0" applyProtection="0"/>
    <xf numFmtId="0" fontId="69" fillId="22" borderId="7" applyNumberFormat="0" applyAlignment="0" applyProtection="0"/>
    <xf numFmtId="0" fontId="70"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1"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72"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220">
    <xf numFmtId="0" fontId="0" fillId="0" borderId="0" xfId="0" applyAlignment="1">
      <alignment/>
    </xf>
    <xf numFmtId="0" fontId="1" fillId="33" borderId="0" xfId="0" applyFont="1" applyFill="1" applyBorder="1" applyAlignment="1" applyProtection="1">
      <alignment vertical="center"/>
      <protection/>
    </xf>
    <xf numFmtId="198" fontId="11" fillId="33" borderId="0" xfId="0" applyNumberFormat="1" applyFont="1" applyFill="1" applyBorder="1" applyAlignment="1" applyProtection="1">
      <alignment horizontal="center" vertical="center"/>
      <protection/>
    </xf>
    <xf numFmtId="0" fontId="5" fillId="33" borderId="0" xfId="0" applyFont="1" applyFill="1" applyBorder="1" applyAlignment="1" applyProtection="1">
      <alignment horizontal="left" vertical="center"/>
      <protection/>
    </xf>
    <xf numFmtId="0" fontId="5" fillId="33" borderId="0" xfId="0" applyFont="1" applyFill="1" applyBorder="1" applyAlignment="1" applyProtection="1">
      <alignment horizontal="right" vertical="center"/>
      <protection/>
    </xf>
    <xf numFmtId="0" fontId="5" fillId="33" borderId="0" xfId="0" applyFont="1" applyFill="1" applyBorder="1" applyAlignment="1" applyProtection="1">
      <alignment vertical="center"/>
      <protection/>
    </xf>
    <xf numFmtId="4" fontId="5" fillId="33" borderId="0" xfId="0" applyNumberFormat="1" applyFont="1" applyFill="1" applyBorder="1" applyAlignment="1" applyProtection="1">
      <alignment horizontal="right" vertical="center"/>
      <protection/>
    </xf>
    <xf numFmtId="3" fontId="5" fillId="33" borderId="0" xfId="0" applyNumberFormat="1" applyFont="1" applyFill="1" applyBorder="1" applyAlignment="1" applyProtection="1">
      <alignment horizontal="right" vertical="center"/>
      <protection/>
    </xf>
    <xf numFmtId="4" fontId="7" fillId="33" borderId="0" xfId="0" applyNumberFormat="1" applyFont="1" applyFill="1" applyBorder="1" applyAlignment="1" applyProtection="1">
      <alignment horizontal="right" vertical="center"/>
      <protection/>
    </xf>
    <xf numFmtId="3" fontId="7" fillId="33" borderId="0" xfId="0" applyNumberFormat="1" applyFont="1" applyFill="1" applyBorder="1" applyAlignment="1" applyProtection="1">
      <alignment horizontal="right" vertical="center"/>
      <protection/>
    </xf>
    <xf numFmtId="4" fontId="8" fillId="33" borderId="0" xfId="0" applyNumberFormat="1" applyFont="1" applyFill="1" applyBorder="1" applyAlignment="1" applyProtection="1">
      <alignment horizontal="right" vertical="center"/>
      <protection/>
    </xf>
    <xf numFmtId="3" fontId="8" fillId="33" borderId="0" xfId="0" applyNumberFormat="1" applyFont="1" applyFill="1" applyBorder="1" applyAlignment="1" applyProtection="1">
      <alignment horizontal="right" vertical="center"/>
      <protection/>
    </xf>
    <xf numFmtId="3" fontId="9" fillId="33" borderId="0" xfId="0" applyNumberFormat="1" applyFont="1" applyFill="1" applyBorder="1" applyAlignment="1" applyProtection="1">
      <alignment horizontal="right" vertical="center"/>
      <protection/>
    </xf>
    <xf numFmtId="4" fontId="9" fillId="33" borderId="0" xfId="0" applyNumberFormat="1" applyFont="1" applyFill="1" applyBorder="1" applyAlignment="1" applyProtection="1">
      <alignment horizontal="right" vertical="center"/>
      <protection/>
    </xf>
    <xf numFmtId="200" fontId="9" fillId="33" borderId="0" xfId="0" applyNumberFormat="1" applyFont="1" applyFill="1" applyBorder="1" applyAlignment="1" applyProtection="1">
      <alignment horizontal="right" vertical="center"/>
      <protection/>
    </xf>
    <xf numFmtId="200" fontId="5" fillId="33" borderId="0" xfId="0" applyNumberFormat="1" applyFont="1" applyFill="1" applyBorder="1" applyAlignment="1" applyProtection="1">
      <alignment horizontal="right" vertical="center"/>
      <protection/>
    </xf>
    <xf numFmtId="0" fontId="7" fillId="33" borderId="0" xfId="0" applyFont="1" applyFill="1" applyBorder="1" applyAlignment="1" applyProtection="1">
      <alignment horizontal="right" vertical="center"/>
      <protection/>
    </xf>
    <xf numFmtId="0" fontId="11" fillId="33" borderId="0" xfId="0" applyFont="1" applyFill="1" applyBorder="1" applyAlignment="1">
      <alignment/>
    </xf>
    <xf numFmtId="0" fontId="4" fillId="34" borderId="0" xfId="0" applyFont="1" applyFill="1" applyBorder="1" applyAlignment="1" applyProtection="1">
      <alignment horizontal="left" vertical="center"/>
      <protection/>
    </xf>
    <xf numFmtId="0" fontId="10" fillId="34" borderId="0" xfId="0" applyFont="1" applyFill="1" applyBorder="1" applyAlignment="1" applyProtection="1">
      <alignment horizontal="left" vertical="center"/>
      <protection/>
    </xf>
    <xf numFmtId="4" fontId="11" fillId="34" borderId="10" xfId="41" applyNumberFormat="1" applyFont="1" applyFill="1" applyBorder="1" applyAlignment="1" applyProtection="1">
      <alignment vertical="center"/>
      <protection locked="0"/>
    </xf>
    <xf numFmtId="3" fontId="11" fillId="34" borderId="10" xfId="41" applyNumberFormat="1" applyFont="1" applyFill="1" applyBorder="1" applyAlignment="1" applyProtection="1">
      <alignment vertical="center"/>
      <protection locked="0"/>
    </xf>
    <xf numFmtId="3" fontId="11" fillId="34" borderId="10" xfId="87" applyNumberFormat="1" applyFont="1" applyFill="1" applyBorder="1" applyAlignment="1" applyProtection="1">
      <alignment vertical="center"/>
      <protection/>
    </xf>
    <xf numFmtId="2" fontId="11" fillId="34" borderId="10" xfId="87" applyNumberFormat="1" applyFont="1" applyFill="1" applyBorder="1" applyAlignment="1" applyProtection="1">
      <alignment vertical="center"/>
      <protection/>
    </xf>
    <xf numFmtId="4" fontId="11" fillId="34" borderId="10" xfId="0" applyNumberFormat="1" applyFont="1" applyFill="1" applyBorder="1" applyAlignment="1">
      <alignment vertical="center"/>
    </xf>
    <xf numFmtId="3" fontId="11" fillId="34" borderId="10" xfId="0" applyNumberFormat="1" applyFont="1" applyFill="1" applyBorder="1" applyAlignment="1">
      <alignment vertical="center"/>
    </xf>
    <xf numFmtId="9" fontId="75" fillId="34" borderId="10" xfId="89" applyNumberFormat="1" applyFont="1" applyFill="1" applyBorder="1" applyAlignment="1" applyProtection="1">
      <alignment vertical="center"/>
      <protection/>
    </xf>
    <xf numFmtId="4" fontId="11" fillId="34" borderId="10" xfId="89" applyNumberFormat="1" applyFont="1" applyFill="1" applyBorder="1" applyAlignment="1" applyProtection="1">
      <alignment vertical="center"/>
      <protection/>
    </xf>
    <xf numFmtId="3" fontId="11" fillId="34" borderId="10" xfId="89" applyNumberFormat="1" applyFont="1" applyFill="1" applyBorder="1" applyAlignment="1" applyProtection="1">
      <alignment vertical="center"/>
      <protection/>
    </xf>
    <xf numFmtId="9" fontId="11" fillId="34" borderId="10" xfId="89" applyNumberFormat="1" applyFont="1" applyFill="1" applyBorder="1" applyAlignment="1" applyProtection="1">
      <alignment vertical="center"/>
      <protection/>
    </xf>
    <xf numFmtId="0" fontId="11" fillId="35" borderId="10" xfId="0" applyFont="1" applyFill="1" applyBorder="1" applyAlignment="1">
      <alignment vertical="center"/>
    </xf>
    <xf numFmtId="0" fontId="11" fillId="35" borderId="10" xfId="0" applyNumberFormat="1" applyFont="1" applyFill="1" applyBorder="1" applyAlignment="1" applyProtection="1">
      <alignment vertical="center"/>
      <protection/>
    </xf>
    <xf numFmtId="0" fontId="11" fillId="35" borderId="10" xfId="0" applyFont="1" applyFill="1" applyBorder="1" applyAlignment="1" applyProtection="1">
      <alignment vertical="center"/>
      <protection/>
    </xf>
    <xf numFmtId="212" fontId="11" fillId="35" borderId="10" xfId="0" applyNumberFormat="1" applyFont="1" applyFill="1" applyBorder="1" applyAlignment="1">
      <alignment vertical="center"/>
    </xf>
    <xf numFmtId="3" fontId="75" fillId="34" borderId="10" xfId="87" applyNumberFormat="1" applyFont="1" applyFill="1" applyBorder="1" applyAlignment="1" applyProtection="1">
      <alignment vertical="center"/>
      <protection/>
    </xf>
    <xf numFmtId="2" fontId="75" fillId="34" borderId="10" xfId="87" applyNumberFormat="1" applyFont="1" applyFill="1" applyBorder="1" applyAlignment="1" applyProtection="1">
      <alignment vertical="center"/>
      <protection/>
    </xf>
    <xf numFmtId="0" fontId="76" fillId="34" borderId="11" xfId="0" applyNumberFormat="1" applyFont="1" applyFill="1" applyBorder="1" applyAlignment="1" applyProtection="1">
      <alignment horizontal="center" vertical="center"/>
      <protection/>
    </xf>
    <xf numFmtId="2" fontId="11" fillId="34" borderId="10" xfId="0" applyNumberFormat="1" applyFont="1" applyFill="1" applyBorder="1" applyAlignment="1" applyProtection="1">
      <alignment horizontal="center" vertical="center"/>
      <protection/>
    </xf>
    <xf numFmtId="2" fontId="11" fillId="34" borderId="10" xfId="0" applyNumberFormat="1" applyFont="1" applyFill="1" applyBorder="1" applyAlignment="1" applyProtection="1">
      <alignment vertical="center"/>
      <protection/>
    </xf>
    <xf numFmtId="0" fontId="11" fillId="34" borderId="0" xfId="0" applyFont="1" applyFill="1" applyBorder="1" applyAlignment="1" applyProtection="1">
      <alignment horizontal="left" vertical="center"/>
      <protection/>
    </xf>
    <xf numFmtId="0" fontId="38" fillId="34" borderId="0" xfId="0" applyFont="1" applyFill="1" applyBorder="1" applyAlignment="1" applyProtection="1">
      <alignment horizontal="right" vertical="center" wrapText="1"/>
      <protection locked="0"/>
    </xf>
    <xf numFmtId="0" fontId="77" fillId="34" borderId="0" xfId="0" applyFont="1" applyFill="1" applyAlignment="1">
      <alignment vertical="center"/>
    </xf>
    <xf numFmtId="0" fontId="77" fillId="34" borderId="0" xfId="0" applyFont="1" applyFill="1" applyAlignment="1">
      <alignment horizontal="center" vertical="center"/>
    </xf>
    <xf numFmtId="0" fontId="0" fillId="34" borderId="0" xfId="0" applyNumberFormat="1" applyFont="1" applyFill="1" applyAlignment="1">
      <alignment vertical="center"/>
    </xf>
    <xf numFmtId="0" fontId="0" fillId="34" borderId="0" xfId="0" applyNumberFormat="1" applyFont="1" applyFill="1" applyAlignment="1">
      <alignment horizontal="center" vertical="center"/>
    </xf>
    <xf numFmtId="0" fontId="0" fillId="34" borderId="0" xfId="0" applyNumberFormat="1" applyFill="1" applyAlignment="1">
      <alignment horizontal="center" vertical="center"/>
    </xf>
    <xf numFmtId="0" fontId="0" fillId="34" borderId="0" xfId="0" applyFill="1" applyAlignment="1">
      <alignment horizontal="center" vertical="center"/>
    </xf>
    <xf numFmtId="0" fontId="78" fillId="34" borderId="0" xfId="0" applyFont="1" applyFill="1" applyBorder="1" applyAlignment="1" applyProtection="1">
      <alignment horizontal="center" vertical="center"/>
      <protection locked="0"/>
    </xf>
    <xf numFmtId="1" fontId="14" fillId="34" borderId="0" xfId="56" applyNumberFormat="1" applyFont="1" applyFill="1" applyBorder="1" applyAlignment="1" applyProtection="1">
      <alignment horizontal="center" vertical="center"/>
      <protection locked="0"/>
    </xf>
    <xf numFmtId="0" fontId="13" fillId="34" borderId="0" xfId="0" applyFont="1" applyFill="1" applyBorder="1" applyAlignment="1" applyProtection="1">
      <alignment horizontal="left" vertical="center"/>
      <protection locked="0"/>
    </xf>
    <xf numFmtId="0" fontId="13" fillId="34" borderId="0" xfId="0" applyFont="1" applyFill="1" applyBorder="1" applyAlignment="1" applyProtection="1">
      <alignment horizontal="center" vertical="center"/>
      <protection locked="0"/>
    </xf>
    <xf numFmtId="0" fontId="38" fillId="34" borderId="0" xfId="0" applyFont="1" applyFill="1" applyBorder="1" applyAlignment="1" applyProtection="1">
      <alignment horizontal="right"/>
      <protection locked="0"/>
    </xf>
    <xf numFmtId="0" fontId="79" fillId="33" borderId="0" xfId="0" applyFont="1" applyFill="1" applyBorder="1" applyAlignment="1" applyProtection="1">
      <alignment horizontal="center"/>
      <protection locked="0"/>
    </xf>
    <xf numFmtId="0" fontId="38" fillId="34" borderId="0" xfId="0" applyFont="1" applyFill="1" applyBorder="1" applyAlignment="1" applyProtection="1">
      <alignment horizontal="right"/>
      <protection/>
    </xf>
    <xf numFmtId="171" fontId="80" fillId="36" borderId="11" xfId="41" applyFont="1" applyFill="1" applyBorder="1" applyAlignment="1" applyProtection="1">
      <alignment horizontal="center" vertical="center"/>
      <protection/>
    </xf>
    <xf numFmtId="4" fontId="80" fillId="36" borderId="11" xfId="0" applyNumberFormat="1" applyFont="1" applyFill="1" applyBorder="1" applyAlignment="1" applyProtection="1">
      <alignment horizontal="center" vertical="center" wrapText="1"/>
      <protection/>
    </xf>
    <xf numFmtId="0" fontId="80" fillId="36" borderId="11" xfId="0" applyFont="1" applyFill="1" applyBorder="1" applyAlignment="1" applyProtection="1">
      <alignment horizontal="center" vertical="center"/>
      <protection/>
    </xf>
    <xf numFmtId="3" fontId="80" fillId="36" borderId="11" xfId="0" applyNumberFormat="1" applyFont="1" applyFill="1" applyBorder="1" applyAlignment="1" applyProtection="1">
      <alignment horizontal="center" vertical="center" wrapText="1"/>
      <protection/>
    </xf>
    <xf numFmtId="0" fontId="79" fillId="33" borderId="0" xfId="0" applyFont="1" applyFill="1" applyBorder="1" applyAlignment="1" applyProtection="1">
      <alignment horizontal="center"/>
      <protection/>
    </xf>
    <xf numFmtId="0" fontId="11" fillId="35" borderId="10" xfId="0" applyNumberFormat="1" applyFont="1" applyFill="1" applyBorder="1" applyAlignment="1" applyProtection="1">
      <alignment horizontal="right" vertical="center"/>
      <protection/>
    </xf>
    <xf numFmtId="2" fontId="11" fillId="35" borderId="10" xfId="0" applyNumberFormat="1" applyFont="1" applyFill="1" applyBorder="1" applyAlignment="1">
      <alignment horizontal="center" vertical="center"/>
    </xf>
    <xf numFmtId="0" fontId="11" fillId="34" borderId="0" xfId="0" applyFont="1" applyFill="1" applyBorder="1" applyAlignment="1" applyProtection="1">
      <alignment vertical="center"/>
      <protection/>
    </xf>
    <xf numFmtId="0" fontId="11" fillId="34" borderId="0" xfId="0" applyFont="1" applyFill="1" applyBorder="1" applyAlignment="1" applyProtection="1">
      <alignment horizontal="center" vertical="center"/>
      <protection/>
    </xf>
    <xf numFmtId="0" fontId="81" fillId="34" borderId="11" xfId="0" applyFont="1" applyFill="1" applyBorder="1" applyAlignment="1">
      <alignment horizontal="center" vertical="center"/>
    </xf>
    <xf numFmtId="0" fontId="76" fillId="34" borderId="11" xfId="0" applyFont="1" applyFill="1" applyBorder="1" applyAlignment="1" applyProtection="1">
      <alignment horizontal="center" vertical="center"/>
      <protection/>
    </xf>
    <xf numFmtId="0" fontId="81" fillId="34" borderId="11" xfId="0" applyFont="1" applyFill="1" applyBorder="1" applyAlignment="1" applyProtection="1">
      <alignment vertical="center"/>
      <protection/>
    </xf>
    <xf numFmtId="0" fontId="81" fillId="34" borderId="11" xfId="0" applyFont="1" applyFill="1" applyBorder="1" applyAlignment="1">
      <alignment vertical="center"/>
    </xf>
    <xf numFmtId="0" fontId="81" fillId="34" borderId="11" xfId="0" applyNumberFormat="1" applyFont="1" applyFill="1" applyBorder="1" applyAlignment="1" applyProtection="1">
      <alignment vertical="center"/>
      <protection locked="0"/>
    </xf>
    <xf numFmtId="0" fontId="81" fillId="34" borderId="11" xfId="0" applyNumberFormat="1" applyFont="1" applyFill="1" applyBorder="1" applyAlignment="1" applyProtection="1">
      <alignment vertical="center"/>
      <protection/>
    </xf>
    <xf numFmtId="3" fontId="81" fillId="34" borderId="11" xfId="0" applyNumberFormat="1" applyFont="1" applyFill="1" applyBorder="1" applyAlignment="1">
      <alignment horizontal="right" vertical="center"/>
    </xf>
    <xf numFmtId="4" fontId="81" fillId="34" borderId="11" xfId="43" applyNumberFormat="1" applyFont="1" applyFill="1" applyBorder="1" applyAlignment="1">
      <alignment vertical="center"/>
    </xf>
    <xf numFmtId="3" fontId="81" fillId="34" borderId="11" xfId="43" applyNumberFormat="1" applyFont="1" applyFill="1" applyBorder="1" applyAlignment="1">
      <alignment vertical="center"/>
    </xf>
    <xf numFmtId="3" fontId="81" fillId="34" borderId="11" xfId="87" applyNumberFormat="1" applyFont="1" applyFill="1" applyBorder="1" applyAlignment="1" applyProtection="1">
      <alignment vertical="center"/>
      <protection/>
    </xf>
    <xf numFmtId="2" fontId="81" fillId="34" borderId="11" xfId="87" applyNumberFormat="1" applyFont="1" applyFill="1" applyBorder="1" applyAlignment="1" applyProtection="1">
      <alignment vertical="center"/>
      <protection/>
    </xf>
    <xf numFmtId="4" fontId="81" fillId="34" borderId="11" xfId="0" applyNumberFormat="1" applyFont="1" applyFill="1" applyBorder="1" applyAlignment="1">
      <alignment vertical="center"/>
    </xf>
    <xf numFmtId="3" fontId="81" fillId="34" borderId="11" xfId="0" applyNumberFormat="1" applyFont="1" applyFill="1" applyBorder="1" applyAlignment="1">
      <alignment vertical="center"/>
    </xf>
    <xf numFmtId="9" fontId="81" fillId="34" borderId="11" xfId="89" applyNumberFormat="1" applyFont="1" applyFill="1" applyBorder="1" applyAlignment="1" applyProtection="1">
      <alignment vertical="center"/>
      <protection/>
    </xf>
    <xf numFmtId="4" fontId="81" fillId="34" borderId="11" xfId="89" applyNumberFormat="1" applyFont="1" applyFill="1" applyBorder="1" applyAlignment="1" applyProtection="1">
      <alignment vertical="center"/>
      <protection/>
    </xf>
    <xf numFmtId="3" fontId="81" fillId="34" borderId="11" xfId="89" applyNumberFormat="1" applyFont="1" applyFill="1" applyBorder="1" applyAlignment="1" applyProtection="1">
      <alignment vertical="center"/>
      <protection/>
    </xf>
    <xf numFmtId="4" fontId="81" fillId="34" borderId="11" xfId="43" applyNumberFormat="1" applyFont="1" applyFill="1" applyBorder="1" applyAlignment="1" applyProtection="1">
      <alignment vertical="center"/>
      <protection locked="0"/>
    </xf>
    <xf numFmtId="3" fontId="81" fillId="34" borderId="11" xfId="43" applyNumberFormat="1" applyFont="1" applyFill="1" applyBorder="1" applyAlignment="1" applyProtection="1">
      <alignment vertical="center"/>
      <protection locked="0"/>
    </xf>
    <xf numFmtId="0" fontId="81" fillId="34" borderId="0" xfId="0" applyFont="1" applyFill="1" applyBorder="1" applyAlignment="1" applyProtection="1">
      <alignment vertical="center"/>
      <protection/>
    </xf>
    <xf numFmtId="0" fontId="82" fillId="34" borderId="0" xfId="0" applyFont="1" applyFill="1" applyBorder="1" applyAlignment="1" applyProtection="1">
      <alignment horizontal="left" vertical="center"/>
      <protection/>
    </xf>
    <xf numFmtId="2" fontId="81" fillId="34" borderId="11" xfId="0" applyNumberFormat="1" applyFont="1" applyFill="1" applyBorder="1" applyAlignment="1" applyProtection="1">
      <alignment horizontal="center" vertical="center"/>
      <protection/>
    </xf>
    <xf numFmtId="0" fontId="81" fillId="34" borderId="11" xfId="0" applyFont="1" applyFill="1" applyBorder="1" applyAlignment="1" applyProtection="1">
      <alignment horizontal="center" vertical="center"/>
      <protection/>
    </xf>
    <xf numFmtId="212" fontId="81" fillId="34" borderId="11" xfId="0" applyNumberFormat="1" applyFont="1" applyFill="1" applyBorder="1" applyAlignment="1">
      <alignment vertical="center"/>
    </xf>
    <xf numFmtId="4" fontId="81" fillId="34" borderId="11" xfId="41" applyNumberFormat="1" applyFont="1" applyFill="1" applyBorder="1" applyAlignment="1" applyProtection="1">
      <alignment vertical="center"/>
      <protection locked="0"/>
    </xf>
    <xf numFmtId="3" fontId="81" fillId="34" borderId="11" xfId="41" applyNumberFormat="1" applyFont="1" applyFill="1" applyBorder="1" applyAlignment="1" applyProtection="1">
      <alignment vertical="center"/>
      <protection locked="0"/>
    </xf>
    <xf numFmtId="212" fontId="81" fillId="34" borderId="11" xfId="0" applyNumberFormat="1" applyFont="1" applyFill="1" applyBorder="1" applyAlignment="1">
      <alignment horizontal="center" vertical="center"/>
    </xf>
    <xf numFmtId="4" fontId="81" fillId="34" borderId="11" xfId="41" applyNumberFormat="1" applyFont="1" applyFill="1" applyBorder="1" applyAlignment="1" applyProtection="1">
      <alignment horizontal="right" vertical="center"/>
      <protection locked="0"/>
    </xf>
    <xf numFmtId="3" fontId="81" fillId="34" borderId="11" xfId="41" applyNumberFormat="1" applyFont="1" applyFill="1" applyBorder="1" applyAlignment="1" applyProtection="1">
      <alignment horizontal="right" vertical="center"/>
      <protection locked="0"/>
    </xf>
    <xf numFmtId="2" fontId="76" fillId="34" borderId="11" xfId="0" applyNumberFormat="1" applyFont="1" applyFill="1" applyBorder="1" applyAlignment="1">
      <alignment horizontal="center" vertical="center"/>
    </xf>
    <xf numFmtId="1" fontId="76" fillId="34" borderId="11" xfId="0" applyNumberFormat="1" applyFont="1" applyFill="1" applyBorder="1" applyAlignment="1">
      <alignment horizontal="center" vertical="center"/>
    </xf>
    <xf numFmtId="2" fontId="81" fillId="34" borderId="11" xfId="0" applyNumberFormat="1" applyFont="1" applyFill="1" applyBorder="1" applyAlignment="1">
      <alignment horizontal="center" vertical="center"/>
    </xf>
    <xf numFmtId="4" fontId="81" fillId="34" borderId="11" xfId="0" applyNumberFormat="1" applyFont="1" applyFill="1" applyBorder="1" applyAlignment="1">
      <alignment horizontal="right" vertical="center"/>
    </xf>
    <xf numFmtId="4" fontId="81" fillId="34" borderId="11" xfId="54" applyNumberFormat="1" applyFont="1" applyFill="1" applyBorder="1" applyAlignment="1">
      <alignment vertical="center"/>
    </xf>
    <xf numFmtId="3" fontId="81" fillId="34" borderId="11" xfId="54" applyNumberFormat="1" applyFont="1" applyFill="1" applyBorder="1" applyAlignment="1">
      <alignment vertical="center"/>
    </xf>
    <xf numFmtId="0" fontId="81" fillId="34" borderId="0" xfId="0" applyFont="1" applyFill="1" applyBorder="1" applyAlignment="1" applyProtection="1">
      <alignment horizontal="left" vertical="center"/>
      <protection/>
    </xf>
    <xf numFmtId="1" fontId="38" fillId="34" borderId="0" xfId="0" applyNumberFormat="1" applyFont="1" applyFill="1" applyBorder="1" applyAlignment="1" applyProtection="1">
      <alignment horizontal="right" vertical="center"/>
      <protection/>
    </xf>
    <xf numFmtId="0" fontId="38" fillId="33" borderId="0" xfId="0" applyFont="1" applyFill="1" applyBorder="1" applyAlignment="1" applyProtection="1">
      <alignment horizontal="right" vertical="center"/>
      <protection/>
    </xf>
    <xf numFmtId="2" fontId="11" fillId="37" borderId="11" xfId="0" applyNumberFormat="1" applyFont="1" applyFill="1" applyBorder="1" applyAlignment="1" applyProtection="1">
      <alignment horizontal="center" vertical="center"/>
      <protection/>
    </xf>
    <xf numFmtId="14" fontId="81" fillId="34" borderId="11" xfId="0" applyNumberFormat="1" applyFont="1" applyFill="1" applyBorder="1" applyAlignment="1" applyProtection="1">
      <alignment horizontal="center" vertical="center"/>
      <protection/>
    </xf>
    <xf numFmtId="14" fontId="11" fillId="34" borderId="10" xfId="0" applyNumberFormat="1"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wrapText="1"/>
      <protection locked="0"/>
    </xf>
    <xf numFmtId="198" fontId="81" fillId="34" borderId="11" xfId="0" applyNumberFormat="1" applyFont="1" applyFill="1" applyBorder="1" applyAlignment="1" applyProtection="1">
      <alignment horizontal="center" vertical="center"/>
      <protection/>
    </xf>
    <xf numFmtId="198" fontId="81" fillId="34" borderId="11" xfId="0" applyNumberFormat="1" applyFont="1" applyFill="1" applyBorder="1" applyAlignment="1" applyProtection="1">
      <alignment horizontal="center" vertical="center"/>
      <protection locked="0"/>
    </xf>
    <xf numFmtId="198" fontId="11" fillId="35" borderId="10" xfId="0" applyNumberFormat="1"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4" fontId="83" fillId="34" borderId="11" xfId="41" applyNumberFormat="1" applyFont="1" applyFill="1" applyBorder="1" applyAlignment="1" applyProtection="1">
      <alignment vertical="center"/>
      <protection locked="0"/>
    </xf>
    <xf numFmtId="3" fontId="83" fillId="34" borderId="11" xfId="41" applyNumberFormat="1" applyFont="1" applyFill="1" applyBorder="1" applyAlignment="1" applyProtection="1">
      <alignment vertical="center"/>
      <protection locked="0"/>
    </xf>
    <xf numFmtId="4" fontId="83" fillId="34" borderId="11" xfId="43" applyNumberFormat="1" applyFont="1" applyFill="1" applyBorder="1" applyAlignment="1" applyProtection="1">
      <alignment vertical="center"/>
      <protection locked="0"/>
    </xf>
    <xf numFmtId="3" fontId="83" fillId="34" borderId="11" xfId="43" applyNumberFormat="1" applyFont="1" applyFill="1" applyBorder="1" applyAlignment="1" applyProtection="1">
      <alignment vertical="center"/>
      <protection locked="0"/>
    </xf>
    <xf numFmtId="4" fontId="83" fillId="34" borderId="11" xfId="0" applyNumberFormat="1" applyFont="1" applyFill="1" applyBorder="1" applyAlignment="1">
      <alignment vertical="center"/>
    </xf>
    <xf numFmtId="3" fontId="83" fillId="34" borderId="11" xfId="0" applyNumberFormat="1" applyFont="1" applyFill="1" applyBorder="1" applyAlignment="1">
      <alignment vertical="center"/>
    </xf>
    <xf numFmtId="4" fontId="83" fillId="34" borderId="10" xfId="0" applyNumberFormat="1" applyFont="1" applyFill="1" applyBorder="1" applyAlignment="1">
      <alignment vertical="center"/>
    </xf>
    <xf numFmtId="3" fontId="83" fillId="34" borderId="10" xfId="0" applyNumberFormat="1" applyFont="1" applyFill="1" applyBorder="1" applyAlignment="1">
      <alignment vertical="center"/>
    </xf>
    <xf numFmtId="212" fontId="83" fillId="34" borderId="11" xfId="0" applyNumberFormat="1" applyFont="1" applyFill="1" applyBorder="1" applyAlignment="1">
      <alignment vertical="center"/>
    </xf>
    <xf numFmtId="0" fontId="83" fillId="34" borderId="11" xfId="0" applyFont="1" applyFill="1" applyBorder="1" applyAlignment="1">
      <alignment vertical="center"/>
    </xf>
    <xf numFmtId="0" fontId="83" fillId="34" borderId="11" xfId="0" applyNumberFormat="1" applyFont="1" applyFill="1" applyBorder="1" applyAlignment="1">
      <alignment vertical="center"/>
    </xf>
    <xf numFmtId="212" fontId="83" fillId="35" borderId="10" xfId="0" applyNumberFormat="1" applyFont="1" applyFill="1" applyBorder="1" applyAlignment="1">
      <alignment vertical="center"/>
    </xf>
    <xf numFmtId="3" fontId="84" fillId="33" borderId="0" xfId="0" applyNumberFormat="1" applyFont="1" applyFill="1" applyBorder="1" applyAlignment="1" applyProtection="1">
      <alignment horizontal="right" vertical="center"/>
      <protection/>
    </xf>
    <xf numFmtId="9" fontId="85" fillId="34" borderId="11" xfId="89" applyNumberFormat="1" applyFont="1" applyFill="1" applyBorder="1" applyAlignment="1" applyProtection="1">
      <alignment vertical="center"/>
      <protection/>
    </xf>
    <xf numFmtId="2" fontId="85" fillId="34" borderId="11" xfId="0" applyNumberFormat="1" applyFont="1" applyFill="1" applyBorder="1" applyAlignment="1" applyProtection="1">
      <alignment vertical="center"/>
      <protection/>
    </xf>
    <xf numFmtId="3" fontId="85" fillId="34" borderId="11" xfId="87" applyNumberFormat="1" applyFont="1" applyFill="1" applyBorder="1" applyAlignment="1" applyProtection="1">
      <alignment vertical="center"/>
      <protection/>
    </xf>
    <xf numFmtId="2" fontId="85" fillId="34" borderId="11" xfId="87" applyNumberFormat="1" applyFont="1" applyFill="1" applyBorder="1" applyAlignment="1" applyProtection="1">
      <alignment vertical="center"/>
      <protection/>
    </xf>
    <xf numFmtId="0" fontId="80" fillId="36" borderId="12" xfId="0" applyFont="1" applyFill="1" applyBorder="1" applyAlignment="1">
      <alignment horizontal="center" vertical="center" wrapText="1"/>
    </xf>
    <xf numFmtId="9" fontId="85" fillId="34" borderId="11" xfId="89" applyNumberFormat="1" applyFont="1" applyFill="1" applyBorder="1" applyAlignment="1" applyProtection="1">
      <alignment vertical="center"/>
      <protection/>
    </xf>
    <xf numFmtId="0" fontId="48" fillId="34" borderId="0" xfId="0" applyFont="1" applyFill="1" applyBorder="1" applyAlignment="1" applyProtection="1">
      <alignment horizontal="right" vertical="center" wrapText="1"/>
      <protection locked="0"/>
    </xf>
    <xf numFmtId="0" fontId="49" fillId="34" borderId="0" xfId="0" applyFont="1" applyFill="1" applyBorder="1" applyAlignment="1" applyProtection="1">
      <alignment horizontal="right" vertical="center"/>
      <protection/>
    </xf>
    <xf numFmtId="0" fontId="11" fillId="34" borderId="0" xfId="0" applyFont="1" applyFill="1" applyBorder="1" applyAlignment="1" applyProtection="1">
      <alignment horizontal="right"/>
      <protection/>
    </xf>
    <xf numFmtId="0" fontId="38" fillId="34" borderId="0" xfId="0" applyFont="1" applyFill="1" applyBorder="1" applyAlignment="1" applyProtection="1">
      <alignment horizontal="right" vertical="center"/>
      <protection/>
    </xf>
    <xf numFmtId="0" fontId="50" fillId="34" borderId="0" xfId="0" applyFont="1" applyFill="1" applyBorder="1" applyAlignment="1" applyProtection="1">
      <alignment horizontal="right" vertical="center"/>
      <protection/>
    </xf>
    <xf numFmtId="0" fontId="86" fillId="34" borderId="0" xfId="0" applyFont="1" applyFill="1" applyBorder="1" applyAlignment="1" applyProtection="1">
      <alignment horizontal="right" vertical="center"/>
      <protection/>
    </xf>
    <xf numFmtId="0" fontId="52" fillId="34" borderId="0" xfId="0" applyNumberFormat="1" applyFont="1" applyFill="1" applyBorder="1" applyAlignment="1" applyProtection="1">
      <alignment horizontal="center" vertical="center"/>
      <protection locked="0"/>
    </xf>
    <xf numFmtId="0" fontId="38" fillId="34" borderId="0" xfId="0" applyFont="1" applyFill="1" applyBorder="1" applyAlignment="1" applyProtection="1">
      <alignment horizontal="center" vertical="center" wrapText="1"/>
      <protection locked="0"/>
    </xf>
    <xf numFmtId="0" fontId="38" fillId="34" borderId="0" xfId="0" applyFont="1" applyFill="1" applyBorder="1" applyAlignment="1" applyProtection="1">
      <alignment horizontal="left" vertical="center"/>
      <protection locked="0"/>
    </xf>
    <xf numFmtId="0" fontId="53" fillId="34" borderId="0" xfId="0" applyFont="1" applyFill="1" applyAlignment="1">
      <alignment wrapText="1"/>
    </xf>
    <xf numFmtId="0" fontId="54" fillId="34" borderId="0" xfId="0" applyFont="1" applyFill="1" applyBorder="1" applyAlignment="1" applyProtection="1">
      <alignment horizontal="left" vertical="center" wrapText="1"/>
      <protection locked="0"/>
    </xf>
    <xf numFmtId="0" fontId="54" fillId="34" borderId="0" xfId="0" applyFont="1" applyFill="1" applyBorder="1" applyAlignment="1" applyProtection="1">
      <alignment horizontal="center" vertical="center" wrapText="1"/>
      <protection locked="0"/>
    </xf>
    <xf numFmtId="0" fontId="48" fillId="34" borderId="0" xfId="0" applyFont="1" applyFill="1" applyBorder="1" applyAlignment="1" applyProtection="1">
      <alignment horizontal="center" vertical="center" wrapText="1"/>
      <protection locked="0"/>
    </xf>
    <xf numFmtId="0" fontId="49" fillId="34" borderId="0" xfId="0" applyFont="1" applyFill="1" applyBorder="1" applyAlignment="1" applyProtection="1">
      <alignment horizontal="center" vertical="center"/>
      <protection/>
    </xf>
    <xf numFmtId="0" fontId="11" fillId="34" borderId="0" xfId="0" applyFont="1" applyFill="1" applyBorder="1" applyAlignment="1" applyProtection="1">
      <alignment/>
      <protection/>
    </xf>
    <xf numFmtId="0" fontId="86" fillId="34" borderId="0" xfId="0" applyFont="1" applyFill="1" applyBorder="1" applyAlignment="1" applyProtection="1">
      <alignment vertical="center"/>
      <protection/>
    </xf>
    <xf numFmtId="0" fontId="50" fillId="34" borderId="0" xfId="0" applyFont="1" applyFill="1" applyBorder="1" applyAlignment="1" applyProtection="1">
      <alignment vertical="center"/>
      <protection/>
    </xf>
    <xf numFmtId="2" fontId="79" fillId="34" borderId="0" xfId="0" applyNumberFormat="1" applyFont="1" applyFill="1" applyBorder="1" applyAlignment="1" applyProtection="1">
      <alignment vertical="center"/>
      <protection/>
    </xf>
    <xf numFmtId="212" fontId="82" fillId="34" borderId="0" xfId="41" applyNumberFormat="1" applyFont="1" applyFill="1" applyBorder="1" applyAlignment="1" applyProtection="1">
      <alignment/>
      <protection/>
    </xf>
    <xf numFmtId="171" fontId="80" fillId="34" borderId="0" xfId="41" applyFont="1" applyFill="1" applyBorder="1" applyAlignment="1" applyProtection="1">
      <alignment/>
      <protection/>
    </xf>
    <xf numFmtId="198" fontId="80" fillId="34" borderId="0" xfId="0" applyNumberFormat="1" applyFont="1" applyFill="1" applyBorder="1" applyAlignment="1" applyProtection="1">
      <alignment/>
      <protection/>
    </xf>
    <xf numFmtId="0" fontId="80" fillId="34" borderId="0" xfId="0" applyFont="1" applyFill="1" applyBorder="1" applyAlignment="1" applyProtection="1">
      <alignment/>
      <protection/>
    </xf>
    <xf numFmtId="0" fontId="80" fillId="34" borderId="0" xfId="0" applyFont="1" applyFill="1" applyBorder="1" applyAlignment="1" applyProtection="1">
      <alignment horizontal="center"/>
      <protection/>
    </xf>
    <xf numFmtId="4" fontId="80" fillId="34" borderId="0" xfId="0" applyNumberFormat="1" applyFont="1" applyFill="1" applyBorder="1" applyAlignment="1" applyProtection="1">
      <alignment vertical="center" wrapText="1"/>
      <protection/>
    </xf>
    <xf numFmtId="3" fontId="80" fillId="34" borderId="0" xfId="0" applyNumberFormat="1" applyFont="1" applyFill="1" applyBorder="1" applyAlignment="1" applyProtection="1">
      <alignment vertical="center" wrapText="1"/>
      <protection/>
    </xf>
    <xf numFmtId="0" fontId="81" fillId="34" borderId="11" xfId="0" applyFont="1" applyFill="1" applyBorder="1" applyAlignment="1" applyProtection="1">
      <alignment horizontal="center" vertical="center"/>
      <protection locked="0"/>
    </xf>
    <xf numFmtId="3" fontId="85" fillId="34" borderId="11" xfId="89" applyNumberFormat="1" applyFont="1" applyFill="1" applyBorder="1" applyAlignment="1" applyProtection="1">
      <alignment horizontal="right" vertical="center"/>
      <protection/>
    </xf>
    <xf numFmtId="2" fontId="85" fillId="34" borderId="11" xfId="89" applyNumberFormat="1" applyFont="1" applyFill="1" applyBorder="1" applyAlignment="1" applyProtection="1">
      <alignment horizontal="right" vertical="center"/>
      <protection/>
    </xf>
    <xf numFmtId="0" fontId="87" fillId="34" borderId="0" xfId="0" applyFont="1" applyFill="1" applyBorder="1" applyAlignment="1" applyProtection="1">
      <alignment horizontal="left" vertical="center"/>
      <protection/>
    </xf>
    <xf numFmtId="1" fontId="81" fillId="34" borderId="11" xfId="0" applyNumberFormat="1" applyFont="1" applyFill="1" applyBorder="1" applyAlignment="1">
      <alignment horizontal="center" vertical="center"/>
    </xf>
    <xf numFmtId="198" fontId="11" fillId="34" borderId="0" xfId="0" applyNumberFormat="1" applyFont="1" applyFill="1" applyBorder="1" applyAlignment="1" applyProtection="1">
      <alignment horizontal="center" vertical="center"/>
      <protection/>
    </xf>
    <xf numFmtId="0" fontId="54" fillId="34" borderId="0" xfId="0" applyFont="1" applyFill="1" applyBorder="1" applyAlignment="1" applyProtection="1">
      <alignment horizontal="center" vertical="center"/>
      <protection/>
    </xf>
    <xf numFmtId="4" fontId="11" fillId="34" borderId="0" xfId="0" applyNumberFormat="1" applyFont="1" applyFill="1" applyBorder="1" applyAlignment="1" applyProtection="1">
      <alignment horizontal="center" vertical="center"/>
      <protection/>
    </xf>
    <xf numFmtId="4" fontId="54" fillId="34" borderId="0" xfId="0" applyNumberFormat="1" applyFont="1" applyFill="1" applyBorder="1" applyAlignment="1" applyProtection="1">
      <alignment horizontal="right" vertical="center"/>
      <protection/>
    </xf>
    <xf numFmtId="3" fontId="54" fillId="34" borderId="0" xfId="0" applyNumberFormat="1" applyFont="1" applyFill="1" applyBorder="1" applyAlignment="1" applyProtection="1">
      <alignment horizontal="right" vertical="center"/>
      <protection/>
    </xf>
    <xf numFmtId="3" fontId="11" fillId="34" borderId="0" xfId="0" applyNumberFormat="1" applyFont="1" applyFill="1" applyBorder="1" applyAlignment="1" applyProtection="1">
      <alignment horizontal="right" vertical="center"/>
      <protection/>
    </xf>
    <xf numFmtId="4" fontId="11" fillId="34" borderId="0" xfId="0" applyNumberFormat="1" applyFont="1" applyFill="1" applyBorder="1" applyAlignment="1" applyProtection="1">
      <alignment horizontal="right" vertical="center"/>
      <protection/>
    </xf>
    <xf numFmtId="0" fontId="54" fillId="34" borderId="0" xfId="0" applyFont="1" applyFill="1" applyBorder="1" applyAlignment="1" applyProtection="1">
      <alignment horizontal="right" vertical="center"/>
      <protection/>
    </xf>
    <xf numFmtId="0" fontId="11" fillId="34" borderId="0" xfId="0" applyFont="1" applyFill="1" applyBorder="1" applyAlignment="1" applyProtection="1">
      <alignment horizontal="right" vertical="center"/>
      <protection/>
    </xf>
    <xf numFmtId="2" fontId="80" fillId="36" borderId="11" xfId="0" applyNumberFormat="1" applyFont="1" applyFill="1" applyBorder="1" applyAlignment="1" applyProtection="1">
      <alignment horizontal="center" vertical="center"/>
      <protection/>
    </xf>
    <xf numFmtId="198" fontId="80" fillId="36" borderId="11" xfId="0" applyNumberFormat="1" applyFont="1" applyFill="1" applyBorder="1" applyAlignment="1" applyProtection="1">
      <alignment horizontal="center" vertical="center"/>
      <protection/>
    </xf>
    <xf numFmtId="0" fontId="80" fillId="36" borderId="13" xfId="0" applyFont="1" applyFill="1" applyBorder="1" applyAlignment="1" applyProtection="1">
      <alignment horizontal="center" vertical="center"/>
      <protection/>
    </xf>
    <xf numFmtId="0" fontId="79" fillId="36" borderId="14" xfId="0" applyNumberFormat="1" applyFont="1" applyFill="1" applyBorder="1" applyAlignment="1" applyProtection="1">
      <alignment horizontal="center" wrapText="1"/>
      <protection locked="0"/>
    </xf>
    <xf numFmtId="171" fontId="80" fillId="36" borderId="14" xfId="41" applyFont="1" applyFill="1" applyBorder="1" applyAlignment="1" applyProtection="1">
      <alignment horizontal="center"/>
      <protection locked="0"/>
    </xf>
    <xf numFmtId="0" fontId="79" fillId="36" borderId="14" xfId="0" applyNumberFormat="1" applyFont="1" applyFill="1" applyBorder="1" applyAlignment="1">
      <alignment horizontal="center" textRotation="90"/>
    </xf>
    <xf numFmtId="198" fontId="80" fillId="36" borderId="14" xfId="0" applyNumberFormat="1" applyFont="1" applyFill="1" applyBorder="1" applyAlignment="1" applyProtection="1">
      <alignment horizontal="center"/>
      <protection locked="0"/>
    </xf>
    <xf numFmtId="0" fontId="80" fillId="36" borderId="14" xfId="0" applyFont="1" applyFill="1" applyBorder="1" applyAlignment="1" applyProtection="1">
      <alignment horizontal="center"/>
      <protection locked="0"/>
    </xf>
    <xf numFmtId="3" fontId="80" fillId="36" borderId="14" xfId="0" applyNumberFormat="1" applyFont="1" applyFill="1" applyBorder="1" applyAlignment="1" applyProtection="1">
      <alignment horizontal="center"/>
      <protection locked="0"/>
    </xf>
    <xf numFmtId="2" fontId="79" fillId="36" borderId="15" xfId="0" applyNumberFormat="1" applyFont="1" applyFill="1" applyBorder="1" applyAlignment="1" applyProtection="1">
      <alignment horizontal="center" vertical="center"/>
      <protection/>
    </xf>
    <xf numFmtId="171" fontId="80" fillId="36" borderId="15" xfId="41" applyFont="1" applyFill="1" applyBorder="1" applyAlignment="1" applyProtection="1">
      <alignment horizontal="center" vertical="center"/>
      <protection/>
    </xf>
    <xf numFmtId="0" fontId="80" fillId="36" borderId="15" xfId="0" applyNumberFormat="1" applyFont="1" applyFill="1" applyBorder="1" applyAlignment="1" applyProtection="1">
      <alignment horizontal="center" vertical="center" textRotation="90"/>
      <protection locked="0"/>
    </xf>
    <xf numFmtId="4" fontId="80" fillId="36" borderId="15" xfId="0" applyNumberFormat="1" applyFont="1" applyFill="1" applyBorder="1" applyAlignment="1" applyProtection="1">
      <alignment horizontal="center" vertical="center" wrapText="1"/>
      <protection/>
    </xf>
    <xf numFmtId="198" fontId="80" fillId="36" borderId="15" xfId="0" applyNumberFormat="1" applyFont="1" applyFill="1" applyBorder="1" applyAlignment="1" applyProtection="1">
      <alignment horizontal="center" vertical="center" textRotation="90"/>
      <protection/>
    </xf>
    <xf numFmtId="0" fontId="80" fillId="36" borderId="15" xfId="0" applyFont="1" applyFill="1" applyBorder="1" applyAlignment="1" applyProtection="1">
      <alignment horizontal="center" vertical="center"/>
      <protection/>
    </xf>
    <xf numFmtId="3" fontId="80" fillId="36" borderId="15" xfId="0" applyNumberFormat="1" applyFont="1" applyFill="1" applyBorder="1" applyAlignment="1" applyProtection="1">
      <alignment horizontal="center" vertical="center" wrapText="1"/>
      <protection/>
    </xf>
    <xf numFmtId="4" fontId="80" fillId="38" borderId="15" xfId="0" applyNumberFormat="1" applyFont="1" applyFill="1" applyBorder="1" applyAlignment="1" applyProtection="1">
      <alignment horizontal="center" vertical="center" wrapText="1"/>
      <protection/>
    </xf>
    <xf numFmtId="3" fontId="80" fillId="38" borderId="15" xfId="0" applyNumberFormat="1" applyFont="1" applyFill="1" applyBorder="1" applyAlignment="1" applyProtection="1">
      <alignment horizontal="center" vertical="center" wrapText="1"/>
      <protection/>
    </xf>
    <xf numFmtId="3" fontId="80" fillId="38" borderId="15" xfId="0" applyNumberFormat="1" applyFont="1" applyFill="1" applyBorder="1" applyAlignment="1" applyProtection="1">
      <alignment horizontal="center" vertical="center" textRotation="90" wrapText="1"/>
      <protection/>
    </xf>
    <xf numFmtId="0" fontId="80" fillId="36" borderId="12" xfId="0" applyFont="1" applyFill="1" applyBorder="1" applyAlignment="1">
      <alignment horizontal="center" vertical="center" wrapText="1"/>
    </xf>
    <xf numFmtId="4" fontId="5" fillId="33" borderId="0" xfId="0" applyNumberFormat="1" applyFont="1" applyFill="1" applyBorder="1" applyAlignment="1" applyProtection="1">
      <alignment horizontal="center" vertical="center"/>
      <protection/>
    </xf>
    <xf numFmtId="3" fontId="5" fillId="33" borderId="0" xfId="0" applyNumberFormat="1" applyFont="1" applyFill="1" applyBorder="1" applyAlignment="1" applyProtection="1">
      <alignment horizontal="center" vertical="center"/>
      <protection/>
    </xf>
    <xf numFmtId="0" fontId="85" fillId="34" borderId="11" xfId="0" applyFont="1" applyFill="1" applyBorder="1" applyAlignment="1">
      <alignment horizontal="center" vertical="center"/>
    </xf>
    <xf numFmtId="3" fontId="81" fillId="34" borderId="11" xfId="0" applyNumberFormat="1" applyFont="1" applyFill="1" applyBorder="1" applyAlignment="1">
      <alignment horizontal="center" vertical="center"/>
    </xf>
    <xf numFmtId="3" fontId="85" fillId="34" borderId="11" xfId="0" applyNumberFormat="1"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10" xfId="0" applyFont="1" applyFill="1" applyBorder="1" applyAlignment="1" applyProtection="1">
      <alignment horizontal="center" vertical="center"/>
      <protection locked="0"/>
    </xf>
    <xf numFmtId="0" fontId="85" fillId="34" borderId="10" xfId="0" applyFont="1" applyFill="1" applyBorder="1" applyAlignment="1">
      <alignment horizontal="center" vertical="center"/>
    </xf>
    <xf numFmtId="3" fontId="75" fillId="34" borderId="10" xfId="0" applyNumberFormat="1" applyFont="1" applyFill="1" applyBorder="1" applyAlignment="1">
      <alignment horizontal="center" vertical="center"/>
    </xf>
    <xf numFmtId="3" fontId="85" fillId="34" borderId="10" xfId="0" applyNumberFormat="1" applyFont="1" applyFill="1" applyBorder="1" applyAlignment="1">
      <alignment horizontal="center" vertical="center"/>
    </xf>
    <xf numFmtId="0" fontId="38" fillId="34" borderId="0" xfId="0" applyFont="1" applyFill="1" applyBorder="1" applyAlignment="1" applyProtection="1">
      <alignment horizontal="center" vertical="center"/>
      <protection locked="0"/>
    </xf>
    <xf numFmtId="0" fontId="80" fillId="36" borderId="12" xfId="0" applyFont="1" applyFill="1" applyBorder="1" applyAlignment="1">
      <alignment horizontal="center" vertical="center" wrapText="1"/>
    </xf>
    <xf numFmtId="0" fontId="80" fillId="36" borderId="13" xfId="0" applyFont="1" applyFill="1" applyBorder="1" applyAlignment="1">
      <alignment horizontal="center" vertical="center" wrapText="1"/>
    </xf>
    <xf numFmtId="0" fontId="80" fillId="36" borderId="16" xfId="0" applyFont="1" applyFill="1" applyBorder="1" applyAlignment="1">
      <alignment horizontal="center" vertical="center" wrapText="1"/>
    </xf>
    <xf numFmtId="0" fontId="80" fillId="36" borderId="17" xfId="0" applyFont="1" applyFill="1" applyBorder="1" applyAlignment="1">
      <alignment horizontal="center" vertical="center" wrapText="1"/>
    </xf>
    <xf numFmtId="198" fontId="88" fillId="34" borderId="0" xfId="0" applyNumberFormat="1" applyFont="1" applyFill="1" applyBorder="1" applyAlignment="1" applyProtection="1">
      <alignment horizontal="left" vertical="center" wrapText="1"/>
      <protection/>
    </xf>
    <xf numFmtId="0" fontId="52" fillId="34" borderId="0" xfId="0" applyNumberFormat="1" applyFont="1" applyFill="1" applyBorder="1" applyAlignment="1" applyProtection="1">
      <alignment horizontal="center" vertical="center" wrapText="1"/>
      <protection locked="0"/>
    </xf>
    <xf numFmtId="2" fontId="6" fillId="34" borderId="0" xfId="56" applyNumberFormat="1" applyFont="1" applyFill="1" applyBorder="1" applyAlignment="1" applyProtection="1">
      <alignment horizontal="center" vertical="center" wrapText="1"/>
      <protection locked="0"/>
    </xf>
    <xf numFmtId="0" fontId="1" fillId="34" borderId="0" xfId="0" applyFont="1" applyFill="1" applyAlignment="1">
      <alignment vertical="center" wrapText="1"/>
    </xf>
    <xf numFmtId="0" fontId="57" fillId="34" borderId="10" xfId="0" applyNumberFormat="1" applyFont="1" applyFill="1" applyBorder="1" applyAlignment="1" applyProtection="1">
      <alignment horizontal="center" vertical="center" wrapText="1"/>
      <protection locked="0"/>
    </xf>
    <xf numFmtId="0" fontId="80" fillId="36" borderId="12" xfId="0" applyFont="1" applyFill="1" applyBorder="1" applyAlignment="1">
      <alignment horizontal="center" vertical="center" wrapText="1"/>
    </xf>
    <xf numFmtId="0" fontId="80" fillId="36" borderId="10" xfId="0" applyFont="1" applyFill="1" applyBorder="1" applyAlignment="1">
      <alignment horizontal="center" vertical="center" wrapText="1"/>
    </xf>
    <xf numFmtId="0" fontId="80" fillId="36" borderId="18" xfId="0" applyFont="1" applyFill="1" applyBorder="1" applyAlignment="1">
      <alignment horizontal="center" vertical="center" wrapText="1"/>
    </xf>
    <xf numFmtId="0" fontId="80" fillId="38" borderId="14" xfId="0" applyFont="1" applyFill="1" applyBorder="1" applyAlignment="1">
      <alignment horizontal="center" vertical="center" wrapText="1"/>
    </xf>
    <xf numFmtId="3" fontId="80" fillId="38" borderId="14" xfId="0" applyNumberFormat="1" applyFont="1" applyFill="1" applyBorder="1" applyAlignment="1" applyProtection="1">
      <alignment horizontal="center" vertical="center" wrapText="1"/>
      <protection/>
    </xf>
    <xf numFmtId="0" fontId="79" fillId="0" borderId="15" xfId="0" applyFont="1" applyBorder="1" applyAlignment="1">
      <alignment horizontal="center" vertical="center" wrapText="1"/>
    </xf>
    <xf numFmtId="0" fontId="80" fillId="36" borderId="14" xfId="0" applyFont="1" applyFill="1" applyBorder="1" applyAlignment="1">
      <alignment horizontal="center" vertical="center" wrapText="1"/>
    </xf>
    <xf numFmtId="0" fontId="79" fillId="0" borderId="14" xfId="0" applyFont="1" applyBorder="1" applyAlignment="1">
      <alignment horizontal="center" wrapText="1"/>
    </xf>
    <xf numFmtId="3" fontId="15" fillId="34" borderId="0" xfId="0" applyNumberFormat="1" applyFont="1" applyFill="1" applyBorder="1" applyAlignment="1" applyProtection="1">
      <alignment horizontal="right" vertical="center" wrapText="1"/>
      <protection locked="0"/>
    </xf>
    <xf numFmtId="0" fontId="16" fillId="34" borderId="0" xfId="0" applyFont="1" applyFill="1" applyAlignment="1" applyProtection="1">
      <alignment wrapText="1"/>
      <protection locked="0"/>
    </xf>
    <xf numFmtId="0" fontId="17" fillId="34" borderId="0" xfId="0" applyFont="1" applyFill="1" applyAlignment="1">
      <alignment wrapText="1"/>
    </xf>
    <xf numFmtId="198" fontId="19" fillId="33" borderId="0" xfId="0" applyNumberFormat="1" applyFont="1" applyFill="1" applyBorder="1" applyAlignment="1" applyProtection="1">
      <alignment horizontal="left" vertical="center" wrapText="1"/>
      <protection/>
    </xf>
    <xf numFmtId="0" fontId="79" fillId="0" borderId="14" xfId="0" applyFont="1" applyBorder="1" applyAlignment="1">
      <alignment horizontal="center" vertical="center" wrapText="1"/>
    </xf>
  </cellXfs>
  <cellStyles count="7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Binlik Ayracı 2 2" xfId="42"/>
    <cellStyle name="Binlik Ayracı 2 2 2" xfId="43"/>
    <cellStyle name="Binlik Ayracı 3" xfId="44"/>
    <cellStyle name="Binlik Ayracı 4" xfId="45"/>
    <cellStyle name="Binlik Ayracı 5" xfId="46"/>
    <cellStyle name="Comma 2" xfId="47"/>
    <cellStyle name="Comma 2 2" xfId="48"/>
    <cellStyle name="Comma 4" xfId="49"/>
    <cellStyle name="Çıkış" xfId="50"/>
    <cellStyle name="Giriş" xfId="51"/>
    <cellStyle name="Hesaplama" xfId="52"/>
    <cellStyle name="İşaretli Hücre" xfId="53"/>
    <cellStyle name="İyi" xfId="54"/>
    <cellStyle name="Followed Hyperlink" xfId="55"/>
    <cellStyle name="Hyperlink" xfId="56"/>
    <cellStyle name="Köprü 2" xfId="57"/>
    <cellStyle name="Kötü" xfId="58"/>
    <cellStyle name="Normal 2" xfId="59"/>
    <cellStyle name="Normal 2 10 10" xfId="60"/>
    <cellStyle name="Normal 2 10 10 2" xfId="61"/>
    <cellStyle name="Normal 2 2" xfId="62"/>
    <cellStyle name="Normal 2 2 2" xfId="63"/>
    <cellStyle name="Normal 2 2 2 2" xfId="64"/>
    <cellStyle name="Normal 2 2 3" xfId="65"/>
    <cellStyle name="Normal 2 3" xfId="66"/>
    <cellStyle name="Normal 3" xfId="67"/>
    <cellStyle name="Normal 4" xfId="68"/>
    <cellStyle name="Normal 5" xfId="69"/>
    <cellStyle name="Normal 6" xfId="70"/>
    <cellStyle name="Normal 7" xfId="71"/>
    <cellStyle name="Not" xfId="72"/>
    <cellStyle name="Nötr" xfId="73"/>
    <cellStyle name="Currency" xfId="74"/>
    <cellStyle name="Currency [0]" xfId="75"/>
    <cellStyle name="Toplam" xfId="76"/>
    <cellStyle name="Uyarı Metni" xfId="77"/>
    <cellStyle name="Comma" xfId="78"/>
    <cellStyle name="Virgül 10" xfId="79"/>
    <cellStyle name="Virgül 2" xfId="80"/>
    <cellStyle name="Vurgu1" xfId="81"/>
    <cellStyle name="Vurgu2" xfId="82"/>
    <cellStyle name="Vurgu3" xfId="83"/>
    <cellStyle name="Vurgu4" xfId="84"/>
    <cellStyle name="Vurgu5" xfId="85"/>
    <cellStyle name="Vurgu6" xfId="86"/>
    <cellStyle name="Percent" xfId="87"/>
    <cellStyle name="Yüzde 2" xfId="88"/>
    <cellStyle name="Yüzde 2 2" xfId="89"/>
    <cellStyle name="Yüzde 3" xfId="90"/>
    <cellStyle name="Yüzde 4" xfId="91"/>
    <cellStyle name="Yüzde 5"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3</xdr:row>
      <xdr:rowOff>85725</xdr:rowOff>
    </xdr:from>
    <xdr:to>
      <xdr:col>32</xdr:col>
      <xdr:colOff>9525</xdr:colOff>
      <xdr:row>3</xdr:row>
      <xdr:rowOff>85725</xdr:rowOff>
    </xdr:to>
    <xdr:sp fLocksText="0">
      <xdr:nvSpPr>
        <xdr:cNvPr id="1" name="Text Box 1"/>
        <xdr:cNvSpPr txBox="1">
          <a:spLocks noChangeArrowheads="1"/>
        </xdr:cNvSpPr>
      </xdr:nvSpPr>
      <xdr:spPr>
        <a:xfrm>
          <a:off x="6115050" y="638175"/>
          <a:ext cx="87915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9525</xdr:colOff>
      <xdr:row>0</xdr:row>
      <xdr:rowOff>57150</xdr:rowOff>
    </xdr:from>
    <xdr:to>
      <xdr:col>2</xdr:col>
      <xdr:colOff>9525</xdr:colOff>
      <xdr:row>1</xdr:row>
      <xdr:rowOff>142875</xdr:rowOff>
    </xdr:to>
    <xdr:pic>
      <xdr:nvPicPr>
        <xdr:cNvPr id="2" name="3 Resim" descr="Logo dik mini.jpg"/>
        <xdr:cNvPicPr preferRelativeResize="1">
          <a:picLocks noChangeAspect="1"/>
        </xdr:cNvPicPr>
      </xdr:nvPicPr>
      <xdr:blipFill>
        <a:blip r:embed="rId1"/>
        <a:stretch>
          <a:fillRect/>
        </a:stretch>
      </xdr:blipFill>
      <xdr:spPr>
        <a:xfrm>
          <a:off x="190500" y="57150"/>
          <a:ext cx="2190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41</xdr:col>
      <xdr:colOff>0</xdr:colOff>
      <xdr:row>6</xdr:row>
      <xdr:rowOff>0</xdr:rowOff>
    </xdr:to>
    <xdr:sp fLocksText="0">
      <xdr:nvSpPr>
        <xdr:cNvPr id="1" name="Text Box 1"/>
        <xdr:cNvSpPr txBox="1">
          <a:spLocks noChangeArrowheads="1"/>
        </xdr:cNvSpPr>
      </xdr:nvSpPr>
      <xdr:spPr>
        <a:xfrm>
          <a:off x="0" y="1619250"/>
          <a:ext cx="178498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133350</xdr:colOff>
      <xdr:row>6</xdr:row>
      <xdr:rowOff>0</xdr:rowOff>
    </xdr:from>
    <xdr:to>
      <xdr:col>40</xdr:col>
      <xdr:colOff>466725</xdr:colOff>
      <xdr:row>6</xdr:row>
      <xdr:rowOff>0</xdr:rowOff>
    </xdr:to>
    <xdr:sp fLocksText="0">
      <xdr:nvSpPr>
        <xdr:cNvPr id="2" name="Text Box 2"/>
        <xdr:cNvSpPr txBox="1">
          <a:spLocks noChangeArrowheads="1"/>
        </xdr:cNvSpPr>
      </xdr:nvSpPr>
      <xdr:spPr>
        <a:xfrm>
          <a:off x="17678400" y="1619250"/>
          <a:ext cx="1714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3</xdr:row>
      <xdr:rowOff>85725</xdr:rowOff>
    </xdr:from>
    <xdr:to>
      <xdr:col>32</xdr:col>
      <xdr:colOff>9525</xdr:colOff>
      <xdr:row>3</xdr:row>
      <xdr:rowOff>85725</xdr:rowOff>
    </xdr:to>
    <xdr:sp fLocksText="0">
      <xdr:nvSpPr>
        <xdr:cNvPr id="1" name="Text Box 1"/>
        <xdr:cNvSpPr txBox="1">
          <a:spLocks noChangeArrowheads="1"/>
        </xdr:cNvSpPr>
      </xdr:nvSpPr>
      <xdr:spPr>
        <a:xfrm>
          <a:off x="6115050" y="561975"/>
          <a:ext cx="8801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1"/>
  </sheetPr>
  <dimension ref="A1:CO70"/>
  <sheetViews>
    <sheetView tabSelected="1" zoomScalePageLayoutView="0" workbookViewId="0" topLeftCell="A1">
      <selection activeCell="A4" sqref="A4"/>
    </sheetView>
  </sheetViews>
  <sheetFormatPr defaultColWidth="3.421875" defaultRowHeight="12.75"/>
  <cols>
    <col min="1" max="1" width="2.7109375" style="132" bestFit="1" customWidth="1"/>
    <col min="2" max="2" width="3.28125" style="158" bestFit="1" customWidth="1"/>
    <col min="3" max="3" width="33.421875" style="143" bestFit="1" customWidth="1"/>
    <col min="4" max="4" width="22.57421875" style="61" bestFit="1" customWidth="1"/>
    <col min="5" max="5" width="8.7109375" style="159" bestFit="1" customWidth="1"/>
    <col min="6" max="6" width="13.8515625" style="39" bestFit="1" customWidth="1"/>
    <col min="7" max="7" width="4.7109375" style="62" bestFit="1" customWidth="1"/>
    <col min="8" max="8" width="4.57421875" style="160" bestFit="1" customWidth="1"/>
    <col min="9" max="9" width="4.421875" style="160" bestFit="1" customWidth="1"/>
    <col min="10" max="10" width="8.28125" style="161" bestFit="1" customWidth="1"/>
    <col min="11" max="11" width="5.57421875" style="162" bestFit="1" customWidth="1"/>
    <col min="12" max="12" width="7.00390625" style="163" bestFit="1" customWidth="1"/>
    <col min="13" max="13" width="7.00390625" style="164" bestFit="1" customWidth="1"/>
    <col min="14" max="14" width="8.7109375" style="161" bestFit="1" customWidth="1"/>
    <col min="15" max="15" width="5.57421875" style="162" customWidth="1"/>
    <col min="16" max="16" width="9.00390625" style="161" customWidth="1"/>
    <col min="17" max="17" width="6.57421875" style="165" bestFit="1" customWidth="1"/>
    <col min="18" max="18" width="7.140625" style="166" customWidth="1"/>
    <col min="19" max="19" width="8.140625" style="144" bestFit="1" customWidth="1"/>
    <col min="20" max="20" width="6.140625" style="144" bestFit="1" customWidth="1"/>
    <col min="21" max="21" width="4.421875" style="144" bestFit="1" customWidth="1"/>
    <col min="22" max="22" width="6.140625" style="144" bestFit="1" customWidth="1"/>
    <col min="23" max="23" width="4.421875" style="144" bestFit="1" customWidth="1"/>
    <col min="24" max="24" width="3.57421875" style="144" bestFit="1" customWidth="1"/>
    <col min="25" max="16384" width="3.421875" style="144" customWidth="1"/>
  </cols>
  <sheetData>
    <row r="1" spans="1:18" s="135" customFormat="1" ht="12.75">
      <c r="A1" s="40"/>
      <c r="B1" s="203" t="s">
        <v>187</v>
      </c>
      <c r="C1" s="203"/>
      <c r="D1" s="203"/>
      <c r="E1" s="134"/>
      <c r="F1" s="134"/>
      <c r="G1" s="134"/>
      <c r="H1" s="134"/>
      <c r="I1" s="134"/>
      <c r="J1" s="134"/>
      <c r="K1" s="134"/>
      <c r="L1" s="134"/>
      <c r="M1" s="134"/>
      <c r="N1" s="134"/>
      <c r="O1" s="134"/>
      <c r="P1" s="134"/>
      <c r="Q1" s="134"/>
      <c r="R1" s="134"/>
    </row>
    <row r="2" spans="1:18" s="135" customFormat="1" ht="12.75">
      <c r="A2" s="40"/>
      <c r="B2" s="204" t="s">
        <v>13</v>
      </c>
      <c r="C2" s="205"/>
      <c r="D2" s="205"/>
      <c r="E2" s="136"/>
      <c r="F2" s="136"/>
      <c r="G2" s="197"/>
      <c r="H2" s="136"/>
      <c r="I2" s="136"/>
      <c r="J2" s="137"/>
      <c r="K2" s="137"/>
      <c r="L2" s="137"/>
      <c r="M2" s="137"/>
      <c r="N2" s="137"/>
      <c r="O2" s="137"/>
      <c r="P2" s="137"/>
      <c r="Q2" s="137"/>
      <c r="R2" s="137"/>
    </row>
    <row r="3" spans="1:18" s="140" customFormat="1" ht="18">
      <c r="A3" s="128"/>
      <c r="B3" s="206" t="s">
        <v>239</v>
      </c>
      <c r="C3" s="206"/>
      <c r="D3" s="206"/>
      <c r="E3" s="138"/>
      <c r="F3" s="138"/>
      <c r="G3" s="139"/>
      <c r="H3" s="139"/>
      <c r="I3" s="139"/>
      <c r="J3" s="207" t="s">
        <v>252</v>
      </c>
      <c r="K3" s="208"/>
      <c r="L3" s="208"/>
      <c r="M3" s="209"/>
      <c r="N3" s="198" t="s">
        <v>253</v>
      </c>
      <c r="O3" s="126" t="s">
        <v>193</v>
      </c>
      <c r="P3" s="199" t="s">
        <v>196</v>
      </c>
      <c r="Q3" s="200"/>
      <c r="R3" s="201"/>
    </row>
    <row r="4" spans="1:18" s="141" customFormat="1" ht="27">
      <c r="A4" s="129"/>
      <c r="B4" s="167"/>
      <c r="C4" s="54" t="s">
        <v>198</v>
      </c>
      <c r="D4" s="54" t="s">
        <v>210</v>
      </c>
      <c r="E4" s="168" t="s">
        <v>211</v>
      </c>
      <c r="F4" s="56" t="s">
        <v>212</v>
      </c>
      <c r="G4" s="56" t="s">
        <v>213</v>
      </c>
      <c r="H4" s="169" t="s">
        <v>234</v>
      </c>
      <c r="I4" s="169" t="s">
        <v>220</v>
      </c>
      <c r="J4" s="55" t="s">
        <v>235</v>
      </c>
      <c r="K4" s="57" t="s">
        <v>222</v>
      </c>
      <c r="L4" s="57" t="s">
        <v>223</v>
      </c>
      <c r="M4" s="57" t="s">
        <v>224</v>
      </c>
      <c r="N4" s="55" t="s">
        <v>221</v>
      </c>
      <c r="O4" s="57" t="s">
        <v>226</v>
      </c>
      <c r="P4" s="55" t="s">
        <v>221</v>
      </c>
      <c r="Q4" s="57" t="s">
        <v>222</v>
      </c>
      <c r="R4" s="57" t="s">
        <v>224</v>
      </c>
    </row>
    <row r="5" spans="1:18" s="142" customFormat="1" ht="9">
      <c r="A5" s="130"/>
      <c r="B5" s="145"/>
      <c r="C5" s="146"/>
      <c r="D5" s="147"/>
      <c r="E5" s="148"/>
      <c r="F5" s="149"/>
      <c r="G5" s="150"/>
      <c r="H5" s="150"/>
      <c r="I5" s="150"/>
      <c r="J5" s="151"/>
      <c r="K5" s="152"/>
      <c r="L5" s="152"/>
      <c r="M5" s="151"/>
      <c r="N5" s="151"/>
      <c r="O5" s="152"/>
      <c r="P5" s="151"/>
      <c r="Q5" s="152"/>
      <c r="R5" s="151"/>
    </row>
    <row r="6" spans="1:93" s="156" customFormat="1" ht="11.25">
      <c r="A6" s="131">
        <v>1</v>
      </c>
      <c r="B6" s="83"/>
      <c r="C6" s="117" t="s">
        <v>177</v>
      </c>
      <c r="D6" s="85" t="s">
        <v>177</v>
      </c>
      <c r="E6" s="105">
        <v>42005</v>
      </c>
      <c r="F6" s="68" t="s">
        <v>10</v>
      </c>
      <c r="G6" s="63">
        <v>343</v>
      </c>
      <c r="H6" s="153">
        <v>630</v>
      </c>
      <c r="I6" s="84">
        <v>2</v>
      </c>
      <c r="J6" s="109">
        <v>5164211</v>
      </c>
      <c r="K6" s="110">
        <v>462867</v>
      </c>
      <c r="L6" s="154">
        <f>+K6/H6</f>
        <v>734.7095238095238</v>
      </c>
      <c r="M6" s="155">
        <f>+J6/K6</f>
        <v>11.15700838469798</v>
      </c>
      <c r="N6" s="86">
        <v>5469939</v>
      </c>
      <c r="O6" s="127">
        <f aca="true" t="shared" si="0" ref="O6:O64">IF(N6&lt;&gt;0,-(N6-J6)/N6,"")</f>
        <v>-0.055892396606251005</v>
      </c>
      <c r="P6" s="89">
        <v>15647800</v>
      </c>
      <c r="Q6" s="90">
        <v>1440718</v>
      </c>
      <c r="R6" s="123">
        <f aca="true" t="shared" si="1" ref="R6:R37">P6/Q6</f>
        <v>10.86111230650273</v>
      </c>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row>
    <row r="7" spans="1:93" s="156" customFormat="1" ht="11.25">
      <c r="A7" s="131">
        <v>2</v>
      </c>
      <c r="B7" s="100" t="s">
        <v>231</v>
      </c>
      <c r="C7" s="117" t="s">
        <v>240</v>
      </c>
      <c r="D7" s="85" t="s">
        <v>240</v>
      </c>
      <c r="E7" s="105">
        <v>42013</v>
      </c>
      <c r="F7" s="68" t="s">
        <v>12</v>
      </c>
      <c r="G7" s="63">
        <v>180</v>
      </c>
      <c r="H7" s="153">
        <v>254</v>
      </c>
      <c r="I7" s="84">
        <v>1</v>
      </c>
      <c r="J7" s="109">
        <v>2011809</v>
      </c>
      <c r="K7" s="110">
        <v>176574</v>
      </c>
      <c r="L7" s="154">
        <f aca="true" t="shared" si="2" ref="L7:L51">+K7/H7</f>
        <v>695.1732283464567</v>
      </c>
      <c r="M7" s="155">
        <f aca="true" t="shared" si="3" ref="M7:M51">+J7/K7</f>
        <v>11.393574365421863</v>
      </c>
      <c r="N7" s="86"/>
      <c r="O7" s="127">
        <f t="shared" si="0"/>
      </c>
      <c r="P7" s="86">
        <v>2011809</v>
      </c>
      <c r="Q7" s="87">
        <v>176574</v>
      </c>
      <c r="R7" s="123">
        <f t="shared" si="1"/>
        <v>11.393574365421863</v>
      </c>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row>
    <row r="8" spans="1:93" s="156" customFormat="1" ht="11.25">
      <c r="A8" s="131">
        <v>3</v>
      </c>
      <c r="B8" s="83"/>
      <c r="C8" s="118" t="s">
        <v>154</v>
      </c>
      <c r="D8" s="67" t="s">
        <v>151</v>
      </c>
      <c r="E8" s="106">
        <v>41999</v>
      </c>
      <c r="F8" s="68" t="s">
        <v>80</v>
      </c>
      <c r="G8" s="157">
        <v>272</v>
      </c>
      <c r="H8" s="63">
        <v>326</v>
      </c>
      <c r="I8" s="84">
        <v>3</v>
      </c>
      <c r="J8" s="111">
        <v>1491395.4</v>
      </c>
      <c r="K8" s="112">
        <v>126963</v>
      </c>
      <c r="L8" s="154">
        <f t="shared" si="2"/>
        <v>389.45705521472394</v>
      </c>
      <c r="M8" s="155">
        <f t="shared" si="3"/>
        <v>11.746693131069682</v>
      </c>
      <c r="N8" s="79">
        <v>2637664.55</v>
      </c>
      <c r="O8" s="127">
        <f t="shared" si="0"/>
        <v>-0.4345773043808774</v>
      </c>
      <c r="P8" s="79">
        <v>10979188.1</v>
      </c>
      <c r="Q8" s="80">
        <v>967671</v>
      </c>
      <c r="R8" s="123">
        <f t="shared" si="1"/>
        <v>11.345992697931425</v>
      </c>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row>
    <row r="9" spans="1:93" s="156" customFormat="1" ht="11.25">
      <c r="A9" s="131">
        <v>4</v>
      </c>
      <c r="B9" s="83"/>
      <c r="C9" s="118" t="s">
        <v>148</v>
      </c>
      <c r="D9" s="67" t="s">
        <v>148</v>
      </c>
      <c r="E9" s="106">
        <v>41999</v>
      </c>
      <c r="F9" s="68" t="s">
        <v>11</v>
      </c>
      <c r="G9" s="157">
        <v>147</v>
      </c>
      <c r="H9" s="63">
        <v>174</v>
      </c>
      <c r="I9" s="84">
        <v>3</v>
      </c>
      <c r="J9" s="111">
        <v>1148849</v>
      </c>
      <c r="K9" s="112">
        <v>102401</v>
      </c>
      <c r="L9" s="154">
        <f t="shared" si="2"/>
        <v>588.5114942528736</v>
      </c>
      <c r="M9" s="155">
        <f t="shared" si="3"/>
        <v>11.219118953916466</v>
      </c>
      <c r="N9" s="79">
        <v>1538022</v>
      </c>
      <c r="O9" s="127">
        <f t="shared" si="0"/>
        <v>-0.2530347420257968</v>
      </c>
      <c r="P9" s="79">
        <v>6034699</v>
      </c>
      <c r="Q9" s="80">
        <v>553427</v>
      </c>
      <c r="R9" s="123">
        <f t="shared" si="1"/>
        <v>10.904236692463504</v>
      </c>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row>
    <row r="10" spans="1:93" s="156" customFormat="1" ht="11.25">
      <c r="A10" s="131">
        <v>5</v>
      </c>
      <c r="B10" s="63"/>
      <c r="C10" s="117" t="s">
        <v>137</v>
      </c>
      <c r="D10" s="85" t="s">
        <v>138</v>
      </c>
      <c r="E10" s="105">
        <v>41990</v>
      </c>
      <c r="F10" s="68" t="s">
        <v>11</v>
      </c>
      <c r="G10" s="63">
        <v>343</v>
      </c>
      <c r="H10" s="153">
        <v>310</v>
      </c>
      <c r="I10" s="84">
        <v>4</v>
      </c>
      <c r="J10" s="109">
        <v>838450</v>
      </c>
      <c r="K10" s="110">
        <v>65554</v>
      </c>
      <c r="L10" s="154">
        <f t="shared" si="2"/>
        <v>211.46451612903226</v>
      </c>
      <c r="M10" s="155">
        <f t="shared" si="3"/>
        <v>12.790218750953413</v>
      </c>
      <c r="N10" s="86">
        <v>1794633</v>
      </c>
      <c r="O10" s="127">
        <f t="shared" si="0"/>
        <v>-0.5328014139938361</v>
      </c>
      <c r="P10" s="86">
        <v>18884734</v>
      </c>
      <c r="Q10" s="87">
        <v>1550683</v>
      </c>
      <c r="R10" s="123">
        <f t="shared" si="1"/>
        <v>12.178333031315878</v>
      </c>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row>
    <row r="11" spans="1:93" s="156" customFormat="1" ht="11.25">
      <c r="A11" s="131">
        <v>6</v>
      </c>
      <c r="B11" s="100" t="s">
        <v>231</v>
      </c>
      <c r="C11" s="117" t="s">
        <v>241</v>
      </c>
      <c r="D11" s="85" t="s">
        <v>242</v>
      </c>
      <c r="E11" s="105">
        <v>42013</v>
      </c>
      <c r="F11" s="68" t="s">
        <v>37</v>
      </c>
      <c r="G11" s="63">
        <v>105</v>
      </c>
      <c r="H11" s="153">
        <v>112</v>
      </c>
      <c r="I11" s="84">
        <v>1</v>
      </c>
      <c r="J11" s="109">
        <v>472383.5</v>
      </c>
      <c r="K11" s="110">
        <v>36046</v>
      </c>
      <c r="L11" s="154">
        <f t="shared" si="2"/>
        <v>321.8392857142857</v>
      </c>
      <c r="M11" s="155">
        <f t="shared" si="3"/>
        <v>13.105018587360595</v>
      </c>
      <c r="N11" s="86"/>
      <c r="O11" s="127">
        <f t="shared" si="0"/>
      </c>
      <c r="P11" s="86">
        <v>472383.5</v>
      </c>
      <c r="Q11" s="87">
        <v>36046</v>
      </c>
      <c r="R11" s="123">
        <f t="shared" si="1"/>
        <v>13.105018587360595</v>
      </c>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row>
    <row r="12" spans="1:93" s="156" customFormat="1" ht="11.25">
      <c r="A12" s="131">
        <v>7</v>
      </c>
      <c r="B12" s="83"/>
      <c r="C12" s="118" t="s">
        <v>123</v>
      </c>
      <c r="D12" s="67" t="s">
        <v>123</v>
      </c>
      <c r="E12" s="106">
        <v>41978</v>
      </c>
      <c r="F12" s="68" t="s">
        <v>80</v>
      </c>
      <c r="G12" s="157">
        <v>290</v>
      </c>
      <c r="H12" s="63">
        <v>150</v>
      </c>
      <c r="I12" s="84">
        <v>6</v>
      </c>
      <c r="J12" s="111">
        <v>406506.35</v>
      </c>
      <c r="K12" s="112">
        <v>36301</v>
      </c>
      <c r="L12" s="154">
        <f t="shared" si="2"/>
        <v>242.00666666666666</v>
      </c>
      <c r="M12" s="155">
        <f t="shared" si="3"/>
        <v>11.198213547836147</v>
      </c>
      <c r="N12" s="79">
        <v>805472.96</v>
      </c>
      <c r="O12" s="127">
        <f t="shared" si="0"/>
        <v>-0.4953196814949567</v>
      </c>
      <c r="P12" s="79">
        <v>16680377.31</v>
      </c>
      <c r="Q12" s="80">
        <v>1608937</v>
      </c>
      <c r="R12" s="123">
        <f t="shared" si="1"/>
        <v>10.367327813332654</v>
      </c>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row>
    <row r="13" spans="1:93" s="156" customFormat="1" ht="11.25">
      <c r="A13" s="131">
        <v>8</v>
      </c>
      <c r="B13" s="63"/>
      <c r="C13" s="118" t="s">
        <v>180</v>
      </c>
      <c r="D13" s="67" t="s">
        <v>181</v>
      </c>
      <c r="E13" s="106">
        <v>42006</v>
      </c>
      <c r="F13" s="68" t="s">
        <v>37</v>
      </c>
      <c r="G13" s="157">
        <v>117</v>
      </c>
      <c r="H13" s="63">
        <v>144</v>
      </c>
      <c r="I13" s="84">
        <v>2</v>
      </c>
      <c r="J13" s="111">
        <v>324589.5</v>
      </c>
      <c r="K13" s="112">
        <v>25781</v>
      </c>
      <c r="L13" s="154">
        <f t="shared" si="2"/>
        <v>179.03472222222223</v>
      </c>
      <c r="M13" s="155">
        <f t="shared" si="3"/>
        <v>12.59026026919049</v>
      </c>
      <c r="N13" s="79">
        <v>609306.4</v>
      </c>
      <c r="O13" s="127">
        <f t="shared" si="0"/>
        <v>-0.4672803371177457</v>
      </c>
      <c r="P13" s="79">
        <v>1180706.9</v>
      </c>
      <c r="Q13" s="80">
        <v>96961</v>
      </c>
      <c r="R13" s="123">
        <f t="shared" si="1"/>
        <v>12.177132042780086</v>
      </c>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row>
    <row r="14" spans="1:93" s="156" customFormat="1" ht="11.25">
      <c r="A14" s="131">
        <v>9</v>
      </c>
      <c r="B14" s="83"/>
      <c r="C14" s="117" t="s">
        <v>155</v>
      </c>
      <c r="D14" s="85" t="s">
        <v>150</v>
      </c>
      <c r="E14" s="105">
        <v>41999</v>
      </c>
      <c r="F14" s="68" t="s">
        <v>80</v>
      </c>
      <c r="G14" s="63">
        <v>148</v>
      </c>
      <c r="H14" s="153">
        <v>153</v>
      </c>
      <c r="I14" s="84">
        <v>3</v>
      </c>
      <c r="J14" s="109">
        <v>289473.15</v>
      </c>
      <c r="K14" s="110">
        <v>23145</v>
      </c>
      <c r="L14" s="154">
        <f t="shared" si="2"/>
        <v>151.27450980392157</v>
      </c>
      <c r="M14" s="155">
        <f t="shared" si="3"/>
        <v>12.506941023979262</v>
      </c>
      <c r="N14" s="86">
        <v>694716.6799999999</v>
      </c>
      <c r="O14" s="127">
        <f t="shared" si="0"/>
        <v>-0.5833220097723866</v>
      </c>
      <c r="P14" s="89">
        <v>2172622.67</v>
      </c>
      <c r="Q14" s="90">
        <v>180738</v>
      </c>
      <c r="R14" s="123">
        <f t="shared" si="1"/>
        <v>12.020840498401</v>
      </c>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row>
    <row r="15" spans="1:93" s="156" customFormat="1" ht="11.25">
      <c r="A15" s="131">
        <v>10</v>
      </c>
      <c r="B15" s="83"/>
      <c r="C15" s="118" t="s">
        <v>178</v>
      </c>
      <c r="D15" s="67" t="s">
        <v>185</v>
      </c>
      <c r="E15" s="106">
        <v>42006</v>
      </c>
      <c r="F15" s="68" t="s">
        <v>10</v>
      </c>
      <c r="G15" s="157">
        <v>30</v>
      </c>
      <c r="H15" s="63">
        <v>30</v>
      </c>
      <c r="I15" s="84">
        <v>2</v>
      </c>
      <c r="J15" s="111">
        <v>172604</v>
      </c>
      <c r="K15" s="112">
        <v>10639</v>
      </c>
      <c r="L15" s="154">
        <f t="shared" si="2"/>
        <v>354.6333333333333</v>
      </c>
      <c r="M15" s="155">
        <f t="shared" si="3"/>
        <v>16.22370523545446</v>
      </c>
      <c r="N15" s="79">
        <v>235967</v>
      </c>
      <c r="O15" s="127">
        <f t="shared" si="0"/>
        <v>-0.26852483609996314</v>
      </c>
      <c r="P15" s="79">
        <v>539640</v>
      </c>
      <c r="Q15" s="80">
        <v>35379</v>
      </c>
      <c r="R15" s="123">
        <f t="shared" si="1"/>
        <v>15.253116255405748</v>
      </c>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row>
    <row r="16" spans="1:93" s="156" customFormat="1" ht="11.25">
      <c r="A16" s="131">
        <v>11</v>
      </c>
      <c r="B16" s="100" t="s">
        <v>231</v>
      </c>
      <c r="C16" s="118" t="s">
        <v>243</v>
      </c>
      <c r="D16" s="67" t="s">
        <v>244</v>
      </c>
      <c r="E16" s="106">
        <v>42013</v>
      </c>
      <c r="F16" s="68" t="s">
        <v>25</v>
      </c>
      <c r="G16" s="157">
        <v>135</v>
      </c>
      <c r="H16" s="63">
        <v>135</v>
      </c>
      <c r="I16" s="84">
        <v>1</v>
      </c>
      <c r="J16" s="111">
        <v>165614.2</v>
      </c>
      <c r="K16" s="112">
        <v>14040</v>
      </c>
      <c r="L16" s="154">
        <f t="shared" si="2"/>
        <v>104</v>
      </c>
      <c r="M16" s="155">
        <f t="shared" si="3"/>
        <v>11.795883190883192</v>
      </c>
      <c r="N16" s="79"/>
      <c r="O16" s="127">
        <f t="shared" si="0"/>
      </c>
      <c r="P16" s="79">
        <v>165614.2</v>
      </c>
      <c r="Q16" s="80">
        <v>14040</v>
      </c>
      <c r="R16" s="123">
        <f t="shared" si="1"/>
        <v>11.795883190883192</v>
      </c>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row>
    <row r="17" spans="1:93" s="156" customFormat="1" ht="11.25">
      <c r="A17" s="131">
        <v>12</v>
      </c>
      <c r="B17" s="83"/>
      <c r="C17" s="117" t="s">
        <v>118</v>
      </c>
      <c r="D17" s="85" t="s">
        <v>118</v>
      </c>
      <c r="E17" s="105">
        <v>41971</v>
      </c>
      <c r="F17" s="68" t="s">
        <v>11</v>
      </c>
      <c r="G17" s="63">
        <v>273</v>
      </c>
      <c r="H17" s="153">
        <v>68</v>
      </c>
      <c r="I17" s="84">
        <v>7</v>
      </c>
      <c r="J17" s="109">
        <v>107424</v>
      </c>
      <c r="K17" s="110">
        <v>10061</v>
      </c>
      <c r="L17" s="154">
        <f t="shared" si="2"/>
        <v>147.9558823529412</v>
      </c>
      <c r="M17" s="155">
        <f t="shared" si="3"/>
        <v>10.677268661166883</v>
      </c>
      <c r="N17" s="86">
        <v>363301</v>
      </c>
      <c r="O17" s="127">
        <f t="shared" si="0"/>
        <v>-0.7043113010974371</v>
      </c>
      <c r="P17" s="86">
        <v>12851872</v>
      </c>
      <c r="Q17" s="87">
        <v>1238578</v>
      </c>
      <c r="R17" s="123">
        <f t="shared" si="1"/>
        <v>10.37631219026981</v>
      </c>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row>
    <row r="18" spans="1:93" s="156" customFormat="1" ht="11.25">
      <c r="A18" s="131">
        <v>13</v>
      </c>
      <c r="B18" s="83"/>
      <c r="C18" s="118" t="s">
        <v>101</v>
      </c>
      <c r="D18" s="67" t="s">
        <v>100</v>
      </c>
      <c r="E18" s="106">
        <v>41950</v>
      </c>
      <c r="F18" s="68" t="s">
        <v>11</v>
      </c>
      <c r="G18" s="157">
        <v>125</v>
      </c>
      <c r="H18" s="63">
        <v>15</v>
      </c>
      <c r="I18" s="84">
        <v>10</v>
      </c>
      <c r="J18" s="111">
        <v>66856</v>
      </c>
      <c r="K18" s="112">
        <v>4194</v>
      </c>
      <c r="L18" s="154">
        <f t="shared" si="2"/>
        <v>279.6</v>
      </c>
      <c r="M18" s="155">
        <f t="shared" si="3"/>
        <v>15.940867906533143</v>
      </c>
      <c r="N18" s="79">
        <v>122902</v>
      </c>
      <c r="O18" s="127">
        <f t="shared" si="0"/>
        <v>-0.45602187108427855</v>
      </c>
      <c r="P18" s="79">
        <v>9862723</v>
      </c>
      <c r="Q18" s="80">
        <v>732813</v>
      </c>
      <c r="R18" s="123">
        <f t="shared" si="1"/>
        <v>13.458717298956214</v>
      </c>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row>
    <row r="19" spans="1:93" s="156" customFormat="1" ht="11.25">
      <c r="A19" s="131">
        <v>14</v>
      </c>
      <c r="B19" s="63"/>
      <c r="C19" s="117" t="s">
        <v>116</v>
      </c>
      <c r="D19" s="85" t="s">
        <v>117</v>
      </c>
      <c r="E19" s="105">
        <v>41971</v>
      </c>
      <c r="F19" s="68" t="s">
        <v>37</v>
      </c>
      <c r="G19" s="63">
        <v>217</v>
      </c>
      <c r="H19" s="153">
        <v>42</v>
      </c>
      <c r="I19" s="84">
        <v>7</v>
      </c>
      <c r="J19" s="109">
        <v>50552</v>
      </c>
      <c r="K19" s="110">
        <v>3984</v>
      </c>
      <c r="L19" s="154">
        <f t="shared" si="2"/>
        <v>94.85714285714286</v>
      </c>
      <c r="M19" s="155">
        <f t="shared" si="3"/>
        <v>12.688755020080322</v>
      </c>
      <c r="N19" s="86">
        <v>108680.5</v>
      </c>
      <c r="O19" s="127">
        <f t="shared" si="0"/>
        <v>-0.5348567590322091</v>
      </c>
      <c r="P19" s="86">
        <v>4940871.4399999995</v>
      </c>
      <c r="Q19" s="87">
        <v>425177</v>
      </c>
      <c r="R19" s="123">
        <f t="shared" si="1"/>
        <v>11.620740162332392</v>
      </c>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row>
    <row r="20" spans="1:93" s="156" customFormat="1" ht="11.25">
      <c r="A20" s="131">
        <v>15</v>
      </c>
      <c r="B20" s="100" t="s">
        <v>231</v>
      </c>
      <c r="C20" s="117" t="s">
        <v>246</v>
      </c>
      <c r="D20" s="85" t="s">
        <v>247</v>
      </c>
      <c r="E20" s="105">
        <v>42013</v>
      </c>
      <c r="F20" s="68" t="s">
        <v>19</v>
      </c>
      <c r="G20" s="63">
        <v>22</v>
      </c>
      <c r="H20" s="153">
        <v>22</v>
      </c>
      <c r="I20" s="84">
        <v>1</v>
      </c>
      <c r="J20" s="109">
        <v>48821</v>
      </c>
      <c r="K20" s="110">
        <v>3708</v>
      </c>
      <c r="L20" s="154">
        <f t="shared" si="2"/>
        <v>168.54545454545453</v>
      </c>
      <c r="M20" s="155">
        <f t="shared" si="3"/>
        <v>13.166396979503775</v>
      </c>
      <c r="N20" s="86"/>
      <c r="O20" s="127">
        <f t="shared" si="0"/>
      </c>
      <c r="P20" s="86">
        <v>49420.5</v>
      </c>
      <c r="Q20" s="87">
        <v>3148</v>
      </c>
      <c r="R20" s="123">
        <f t="shared" si="1"/>
        <v>15.699015247776366</v>
      </c>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row>
    <row r="21" spans="1:93" s="156" customFormat="1" ht="11.25">
      <c r="A21" s="131">
        <v>16</v>
      </c>
      <c r="B21" s="63"/>
      <c r="C21" s="117" t="s">
        <v>132</v>
      </c>
      <c r="D21" s="85" t="s">
        <v>133</v>
      </c>
      <c r="E21" s="105">
        <v>41985</v>
      </c>
      <c r="F21" s="68" t="s">
        <v>37</v>
      </c>
      <c r="G21" s="63">
        <v>222</v>
      </c>
      <c r="H21" s="153">
        <v>5</v>
      </c>
      <c r="I21" s="84">
        <v>5</v>
      </c>
      <c r="J21" s="109">
        <v>16688.5</v>
      </c>
      <c r="K21" s="110">
        <v>973</v>
      </c>
      <c r="L21" s="154">
        <f t="shared" si="2"/>
        <v>194.6</v>
      </c>
      <c r="M21" s="155">
        <f t="shared" si="3"/>
        <v>17.15159301130524</v>
      </c>
      <c r="N21" s="86">
        <v>48327</v>
      </c>
      <c r="O21" s="127">
        <f t="shared" si="0"/>
        <v>-0.6546754402300992</v>
      </c>
      <c r="P21" s="86">
        <v>4280114.42</v>
      </c>
      <c r="Q21" s="87">
        <v>341059</v>
      </c>
      <c r="R21" s="123">
        <f t="shared" si="1"/>
        <v>12.54948387229189</v>
      </c>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row>
    <row r="22" spans="1:93" s="156" customFormat="1" ht="11.25">
      <c r="A22" s="131">
        <v>17</v>
      </c>
      <c r="B22" s="63"/>
      <c r="C22" s="117" t="s">
        <v>112</v>
      </c>
      <c r="D22" s="85" t="s">
        <v>112</v>
      </c>
      <c r="E22" s="105">
        <v>41964</v>
      </c>
      <c r="F22" s="68" t="s">
        <v>37</v>
      </c>
      <c r="G22" s="63">
        <v>120</v>
      </c>
      <c r="H22" s="153">
        <v>16</v>
      </c>
      <c r="I22" s="84">
        <v>8</v>
      </c>
      <c r="J22" s="109">
        <v>13919</v>
      </c>
      <c r="K22" s="110">
        <v>1857</v>
      </c>
      <c r="L22" s="154">
        <f t="shared" si="2"/>
        <v>116.0625</v>
      </c>
      <c r="M22" s="155">
        <f t="shared" si="3"/>
        <v>7.495422724824986</v>
      </c>
      <c r="N22" s="86">
        <v>17493</v>
      </c>
      <c r="O22" s="127">
        <f t="shared" si="0"/>
        <v>-0.20431029554679014</v>
      </c>
      <c r="P22" s="86">
        <v>1410626.78</v>
      </c>
      <c r="Q22" s="87">
        <v>138368</v>
      </c>
      <c r="R22" s="123">
        <f t="shared" si="1"/>
        <v>10.19474719588344</v>
      </c>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row>
    <row r="23" spans="1:93" s="156" customFormat="1" ht="11.25">
      <c r="A23" s="131">
        <v>18</v>
      </c>
      <c r="B23" s="83"/>
      <c r="C23" s="118" t="s">
        <v>172</v>
      </c>
      <c r="D23" s="67" t="s">
        <v>173</v>
      </c>
      <c r="E23" s="106">
        <v>42006</v>
      </c>
      <c r="F23" s="68" t="s">
        <v>80</v>
      </c>
      <c r="G23" s="157">
        <v>16</v>
      </c>
      <c r="H23" s="63">
        <v>11</v>
      </c>
      <c r="I23" s="84">
        <v>2</v>
      </c>
      <c r="J23" s="111">
        <v>13436.5</v>
      </c>
      <c r="K23" s="112">
        <v>869</v>
      </c>
      <c r="L23" s="154">
        <f t="shared" si="2"/>
        <v>79</v>
      </c>
      <c r="M23" s="155">
        <f t="shared" si="3"/>
        <v>15.462025316455696</v>
      </c>
      <c r="N23" s="79">
        <v>31584.7</v>
      </c>
      <c r="O23" s="127">
        <f t="shared" si="0"/>
        <v>-0.5745883291593715</v>
      </c>
      <c r="P23" s="79">
        <v>63297.7</v>
      </c>
      <c r="Q23" s="80">
        <v>4239</v>
      </c>
      <c r="R23" s="123">
        <f t="shared" si="1"/>
        <v>14.932224581269166</v>
      </c>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row>
    <row r="24" spans="1:93" s="156" customFormat="1" ht="11.25">
      <c r="A24" s="131">
        <v>19</v>
      </c>
      <c r="B24" s="83"/>
      <c r="C24" s="117" t="s">
        <v>175</v>
      </c>
      <c r="D24" s="85" t="s">
        <v>175</v>
      </c>
      <c r="E24" s="105">
        <v>42006</v>
      </c>
      <c r="F24" s="68" t="s">
        <v>25</v>
      </c>
      <c r="G24" s="63">
        <v>68</v>
      </c>
      <c r="H24" s="153">
        <v>24</v>
      </c>
      <c r="I24" s="84">
        <v>2</v>
      </c>
      <c r="J24" s="109">
        <v>11664</v>
      </c>
      <c r="K24" s="110">
        <v>1144</v>
      </c>
      <c r="L24" s="154">
        <f t="shared" si="2"/>
        <v>47.666666666666664</v>
      </c>
      <c r="M24" s="155">
        <f t="shared" si="3"/>
        <v>10.195804195804195</v>
      </c>
      <c r="N24" s="86">
        <v>68658.5</v>
      </c>
      <c r="O24" s="127">
        <f t="shared" si="0"/>
        <v>-0.8301157176460308</v>
      </c>
      <c r="P24" s="86">
        <v>110074</v>
      </c>
      <c r="Q24" s="87">
        <v>11287</v>
      </c>
      <c r="R24" s="123">
        <f t="shared" si="1"/>
        <v>9.752281385664924</v>
      </c>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row>
    <row r="25" spans="1:93" s="156" customFormat="1" ht="11.25">
      <c r="A25" s="131">
        <v>20</v>
      </c>
      <c r="B25" s="83"/>
      <c r="C25" s="117" t="s">
        <v>88</v>
      </c>
      <c r="D25" s="85" t="s">
        <v>88</v>
      </c>
      <c r="E25" s="105">
        <v>41941</v>
      </c>
      <c r="F25" s="68" t="s">
        <v>80</v>
      </c>
      <c r="G25" s="63">
        <v>304</v>
      </c>
      <c r="H25" s="153">
        <v>13</v>
      </c>
      <c r="I25" s="84">
        <v>11</v>
      </c>
      <c r="J25" s="109">
        <v>9522</v>
      </c>
      <c r="K25" s="110">
        <v>1085</v>
      </c>
      <c r="L25" s="154">
        <f t="shared" si="2"/>
        <v>83.46153846153847</v>
      </c>
      <c r="M25" s="155">
        <f t="shared" si="3"/>
        <v>8.776036866359448</v>
      </c>
      <c r="N25" s="86">
        <v>21359</v>
      </c>
      <c r="O25" s="127">
        <f t="shared" si="0"/>
        <v>-0.5541926120136711</v>
      </c>
      <c r="P25" s="86">
        <v>18726270.11</v>
      </c>
      <c r="Q25" s="87">
        <v>1710366</v>
      </c>
      <c r="R25" s="123">
        <f t="shared" si="1"/>
        <v>10.948691747848121</v>
      </c>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3"/>
    </row>
    <row r="26" spans="1:93" s="156" customFormat="1" ht="11.25">
      <c r="A26" s="131">
        <v>21</v>
      </c>
      <c r="B26" s="100" t="s">
        <v>231</v>
      </c>
      <c r="C26" s="117" t="s">
        <v>249</v>
      </c>
      <c r="D26" s="85" t="s">
        <v>250</v>
      </c>
      <c r="E26" s="105">
        <v>42013</v>
      </c>
      <c r="F26" s="68" t="s">
        <v>19</v>
      </c>
      <c r="G26" s="63">
        <v>11</v>
      </c>
      <c r="H26" s="153">
        <v>10</v>
      </c>
      <c r="I26" s="84">
        <v>1</v>
      </c>
      <c r="J26" s="109">
        <v>9056</v>
      </c>
      <c r="K26" s="110">
        <v>782</v>
      </c>
      <c r="L26" s="154">
        <f t="shared" si="2"/>
        <v>78.2</v>
      </c>
      <c r="M26" s="155">
        <f t="shared" si="3"/>
        <v>11.580562659846548</v>
      </c>
      <c r="N26" s="86"/>
      <c r="O26" s="127">
        <f t="shared" si="0"/>
      </c>
      <c r="P26" s="86">
        <v>10134</v>
      </c>
      <c r="Q26" s="87">
        <v>871</v>
      </c>
      <c r="R26" s="123">
        <f t="shared" si="1"/>
        <v>11.634902411021814</v>
      </c>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3"/>
    </row>
    <row r="27" spans="1:93" s="156" customFormat="1" ht="11.25">
      <c r="A27" s="131">
        <v>22</v>
      </c>
      <c r="B27" s="83"/>
      <c r="C27" s="117" t="s">
        <v>169</v>
      </c>
      <c r="D27" s="85" t="s">
        <v>171</v>
      </c>
      <c r="E27" s="105">
        <v>42006</v>
      </c>
      <c r="F27" s="68" t="s">
        <v>19</v>
      </c>
      <c r="G27" s="63">
        <v>6</v>
      </c>
      <c r="H27" s="153">
        <v>7</v>
      </c>
      <c r="I27" s="84">
        <v>2</v>
      </c>
      <c r="J27" s="109">
        <v>7897</v>
      </c>
      <c r="K27" s="110">
        <v>643</v>
      </c>
      <c r="L27" s="154">
        <f t="shared" si="2"/>
        <v>91.85714285714286</v>
      </c>
      <c r="M27" s="155">
        <f t="shared" si="3"/>
        <v>12.28149300155521</v>
      </c>
      <c r="N27" s="86">
        <v>8108</v>
      </c>
      <c r="O27" s="127">
        <f t="shared" si="0"/>
        <v>-0.026023680315737544</v>
      </c>
      <c r="P27" s="86">
        <v>23389</v>
      </c>
      <c r="Q27" s="87">
        <v>1948</v>
      </c>
      <c r="R27" s="123">
        <f t="shared" si="1"/>
        <v>12.006673511293634</v>
      </c>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3"/>
    </row>
    <row r="28" spans="1:93" s="156" customFormat="1" ht="11.25">
      <c r="A28" s="131">
        <v>23</v>
      </c>
      <c r="B28" s="83"/>
      <c r="C28" s="117" t="s">
        <v>127</v>
      </c>
      <c r="D28" s="85" t="s">
        <v>127</v>
      </c>
      <c r="E28" s="105">
        <v>41985</v>
      </c>
      <c r="F28" s="68" t="s">
        <v>19</v>
      </c>
      <c r="G28" s="63">
        <v>90</v>
      </c>
      <c r="H28" s="153">
        <v>4</v>
      </c>
      <c r="I28" s="84">
        <v>5</v>
      </c>
      <c r="J28" s="109">
        <v>6535</v>
      </c>
      <c r="K28" s="110">
        <v>577</v>
      </c>
      <c r="L28" s="154">
        <f t="shared" si="2"/>
        <v>144.25</v>
      </c>
      <c r="M28" s="155">
        <f t="shared" si="3"/>
        <v>11.325823223570191</v>
      </c>
      <c r="N28" s="86">
        <v>20611</v>
      </c>
      <c r="O28" s="127">
        <f t="shared" si="0"/>
        <v>-0.6829362961525399</v>
      </c>
      <c r="P28" s="86">
        <v>832600.3</v>
      </c>
      <c r="Q28" s="87">
        <v>68157</v>
      </c>
      <c r="R28" s="123">
        <f t="shared" si="1"/>
        <v>12.21591766069516</v>
      </c>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c r="CF28" s="143"/>
      <c r="CG28" s="143"/>
      <c r="CH28" s="143"/>
      <c r="CI28" s="143"/>
      <c r="CJ28" s="143"/>
      <c r="CK28" s="143"/>
      <c r="CL28" s="143"/>
      <c r="CM28" s="143"/>
      <c r="CN28" s="143"/>
      <c r="CO28" s="143"/>
    </row>
    <row r="29" spans="1:93" s="156" customFormat="1" ht="11.25">
      <c r="A29" s="131">
        <v>24</v>
      </c>
      <c r="B29" s="83"/>
      <c r="C29" s="117" t="s">
        <v>147</v>
      </c>
      <c r="D29" s="85" t="s">
        <v>146</v>
      </c>
      <c r="E29" s="105">
        <v>41992</v>
      </c>
      <c r="F29" s="68" t="s">
        <v>10</v>
      </c>
      <c r="G29" s="63">
        <v>22</v>
      </c>
      <c r="H29" s="153">
        <v>1</v>
      </c>
      <c r="I29" s="84">
        <v>4</v>
      </c>
      <c r="J29" s="109">
        <v>5066</v>
      </c>
      <c r="K29" s="110">
        <v>241</v>
      </c>
      <c r="L29" s="154">
        <f t="shared" si="2"/>
        <v>241</v>
      </c>
      <c r="M29" s="155">
        <f t="shared" si="3"/>
        <v>21.020746887966805</v>
      </c>
      <c r="N29" s="86">
        <v>9787</v>
      </c>
      <c r="O29" s="127">
        <f t="shared" si="0"/>
        <v>-0.4823745785225299</v>
      </c>
      <c r="P29" s="89">
        <v>266821</v>
      </c>
      <c r="Q29" s="90">
        <v>16588</v>
      </c>
      <c r="R29" s="123">
        <f t="shared" si="1"/>
        <v>16.08518205931999</v>
      </c>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row>
    <row r="30" spans="1:93" s="156" customFormat="1" ht="11.25">
      <c r="A30" s="131">
        <v>25</v>
      </c>
      <c r="B30" s="83"/>
      <c r="C30" s="117" t="s">
        <v>165</v>
      </c>
      <c r="D30" s="85" t="s">
        <v>166</v>
      </c>
      <c r="E30" s="105">
        <v>41999</v>
      </c>
      <c r="F30" s="68" t="s">
        <v>19</v>
      </c>
      <c r="G30" s="63">
        <v>5</v>
      </c>
      <c r="H30" s="153">
        <v>4</v>
      </c>
      <c r="I30" s="84">
        <v>3</v>
      </c>
      <c r="J30" s="111">
        <v>3712</v>
      </c>
      <c r="K30" s="112">
        <v>307</v>
      </c>
      <c r="L30" s="154">
        <f t="shared" si="2"/>
        <v>76.75</v>
      </c>
      <c r="M30" s="155">
        <f t="shared" si="3"/>
        <v>12.091205211726384</v>
      </c>
      <c r="N30" s="86">
        <v>6920</v>
      </c>
      <c r="O30" s="127">
        <f t="shared" si="0"/>
        <v>-0.4635838150289017</v>
      </c>
      <c r="P30" s="79">
        <v>32916</v>
      </c>
      <c r="Q30" s="80">
        <v>2779</v>
      </c>
      <c r="R30" s="123">
        <f t="shared" si="1"/>
        <v>11.84454839870457</v>
      </c>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c r="CD30" s="143"/>
      <c r="CE30" s="143"/>
      <c r="CF30" s="143"/>
      <c r="CG30" s="143"/>
      <c r="CH30" s="143"/>
      <c r="CI30" s="143"/>
      <c r="CJ30" s="143"/>
      <c r="CK30" s="143"/>
      <c r="CL30" s="143"/>
      <c r="CM30" s="143"/>
      <c r="CN30" s="143"/>
      <c r="CO30" s="143"/>
    </row>
    <row r="31" spans="1:93" s="156" customFormat="1" ht="11.25">
      <c r="A31" s="131">
        <v>26</v>
      </c>
      <c r="B31" s="83"/>
      <c r="C31" s="117" t="s">
        <v>136</v>
      </c>
      <c r="D31" s="85" t="s">
        <v>83</v>
      </c>
      <c r="E31" s="105">
        <v>41929</v>
      </c>
      <c r="F31" s="68" t="s">
        <v>50</v>
      </c>
      <c r="G31" s="63">
        <v>67</v>
      </c>
      <c r="H31" s="153">
        <v>1</v>
      </c>
      <c r="I31" s="84">
        <v>11</v>
      </c>
      <c r="J31" s="109">
        <v>3696</v>
      </c>
      <c r="K31" s="110">
        <v>773</v>
      </c>
      <c r="L31" s="154">
        <f t="shared" si="2"/>
        <v>773</v>
      </c>
      <c r="M31" s="155">
        <f t="shared" si="3"/>
        <v>4.78137128072445</v>
      </c>
      <c r="N31" s="86">
        <v>4525</v>
      </c>
      <c r="O31" s="127">
        <f t="shared" si="0"/>
        <v>-0.18320441988950276</v>
      </c>
      <c r="P31" s="89">
        <v>164802.26</v>
      </c>
      <c r="Q31" s="90">
        <v>17436</v>
      </c>
      <c r="R31" s="123">
        <f t="shared" si="1"/>
        <v>9.451838724478092</v>
      </c>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3"/>
      <c r="CI31" s="143"/>
      <c r="CJ31" s="143"/>
      <c r="CK31" s="143"/>
      <c r="CL31" s="143"/>
      <c r="CM31" s="143"/>
      <c r="CN31" s="143"/>
      <c r="CO31" s="143"/>
    </row>
    <row r="32" spans="1:93" s="156" customFormat="1" ht="11.25">
      <c r="A32" s="131">
        <v>27</v>
      </c>
      <c r="B32" s="83"/>
      <c r="C32" s="117" t="s">
        <v>107</v>
      </c>
      <c r="D32" s="85" t="s">
        <v>107</v>
      </c>
      <c r="E32" s="105">
        <v>41964</v>
      </c>
      <c r="F32" s="68" t="s">
        <v>20</v>
      </c>
      <c r="G32" s="63">
        <v>58</v>
      </c>
      <c r="H32" s="63">
        <v>5</v>
      </c>
      <c r="I32" s="84">
        <v>8</v>
      </c>
      <c r="J32" s="113">
        <v>3334</v>
      </c>
      <c r="K32" s="114">
        <v>370</v>
      </c>
      <c r="L32" s="154">
        <f t="shared" si="2"/>
        <v>74</v>
      </c>
      <c r="M32" s="155">
        <f t="shared" si="3"/>
        <v>9.010810810810812</v>
      </c>
      <c r="N32" s="86">
        <v>5269</v>
      </c>
      <c r="O32" s="127">
        <f t="shared" si="0"/>
        <v>-0.36724236097931295</v>
      </c>
      <c r="P32" s="95">
        <v>2007468.85</v>
      </c>
      <c r="Q32" s="96">
        <v>189937</v>
      </c>
      <c r="R32" s="123">
        <f t="shared" si="1"/>
        <v>10.569130027324851</v>
      </c>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143"/>
      <c r="CM32" s="143"/>
      <c r="CN32" s="143"/>
      <c r="CO32" s="143"/>
    </row>
    <row r="33" spans="1:93" s="156" customFormat="1" ht="11.25">
      <c r="A33" s="131">
        <v>28</v>
      </c>
      <c r="B33" s="83"/>
      <c r="C33" s="117" t="s">
        <v>114</v>
      </c>
      <c r="D33" s="85" t="s">
        <v>114</v>
      </c>
      <c r="E33" s="105">
        <v>41971</v>
      </c>
      <c r="F33" s="68" t="s">
        <v>25</v>
      </c>
      <c r="G33" s="63">
        <v>120</v>
      </c>
      <c r="H33" s="153">
        <v>1</v>
      </c>
      <c r="I33" s="84">
        <v>7</v>
      </c>
      <c r="J33" s="109">
        <v>3100</v>
      </c>
      <c r="K33" s="110">
        <v>236</v>
      </c>
      <c r="L33" s="154">
        <f t="shared" si="2"/>
        <v>236</v>
      </c>
      <c r="M33" s="155">
        <f t="shared" si="3"/>
        <v>13.135593220338983</v>
      </c>
      <c r="N33" s="86">
        <v>14968</v>
      </c>
      <c r="O33" s="127">
        <f t="shared" si="0"/>
        <v>-0.7928915018706574</v>
      </c>
      <c r="P33" s="86">
        <v>3319284.5</v>
      </c>
      <c r="Q33" s="87">
        <v>262248</v>
      </c>
      <c r="R33" s="123">
        <f t="shared" si="1"/>
        <v>12.657044095665173</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3"/>
      <c r="CL33" s="143"/>
      <c r="CM33" s="143"/>
      <c r="CN33" s="143"/>
      <c r="CO33" s="143"/>
    </row>
    <row r="34" spans="1:93" s="156" customFormat="1" ht="11.25">
      <c r="A34" s="131">
        <v>29</v>
      </c>
      <c r="B34" s="83"/>
      <c r="C34" s="117" t="s">
        <v>163</v>
      </c>
      <c r="D34" s="85" t="s">
        <v>162</v>
      </c>
      <c r="E34" s="105">
        <v>41999</v>
      </c>
      <c r="F34" s="68" t="s">
        <v>19</v>
      </c>
      <c r="G34" s="63">
        <v>10</v>
      </c>
      <c r="H34" s="153">
        <v>4</v>
      </c>
      <c r="I34" s="84">
        <v>3</v>
      </c>
      <c r="J34" s="109">
        <v>2571</v>
      </c>
      <c r="K34" s="110">
        <v>206</v>
      </c>
      <c r="L34" s="154">
        <f t="shared" si="2"/>
        <v>51.5</v>
      </c>
      <c r="M34" s="155">
        <f t="shared" si="3"/>
        <v>12.480582524271844</v>
      </c>
      <c r="N34" s="86">
        <v>11909</v>
      </c>
      <c r="O34" s="127">
        <f t="shared" si="0"/>
        <v>-0.7841128558233269</v>
      </c>
      <c r="P34" s="86">
        <v>45462</v>
      </c>
      <c r="Q34" s="87">
        <v>3560</v>
      </c>
      <c r="R34" s="123">
        <f t="shared" si="1"/>
        <v>12.770224719101124</v>
      </c>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row>
    <row r="35" spans="1:93" s="156" customFormat="1" ht="11.25">
      <c r="A35" s="131">
        <v>30</v>
      </c>
      <c r="B35" s="83"/>
      <c r="C35" s="117" t="s">
        <v>60</v>
      </c>
      <c r="D35" s="85" t="s">
        <v>61</v>
      </c>
      <c r="E35" s="105">
        <v>41866</v>
      </c>
      <c r="F35" s="68" t="s">
        <v>20</v>
      </c>
      <c r="G35" s="63">
        <v>31</v>
      </c>
      <c r="H35" s="153">
        <v>3</v>
      </c>
      <c r="I35" s="84">
        <v>21</v>
      </c>
      <c r="J35" s="109">
        <v>2290</v>
      </c>
      <c r="K35" s="110">
        <v>238</v>
      </c>
      <c r="L35" s="154">
        <f t="shared" si="2"/>
        <v>79.33333333333333</v>
      </c>
      <c r="M35" s="155">
        <f t="shared" si="3"/>
        <v>9.621848739495798</v>
      </c>
      <c r="N35" s="86">
        <v>0</v>
      </c>
      <c r="O35" s="127">
        <f t="shared" si="0"/>
      </c>
      <c r="P35" s="86">
        <v>411352.12</v>
      </c>
      <c r="Q35" s="87">
        <v>41391</v>
      </c>
      <c r="R35" s="123">
        <f t="shared" si="1"/>
        <v>9.938202024594718</v>
      </c>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row>
    <row r="36" spans="1:93" s="156" customFormat="1" ht="11.25">
      <c r="A36" s="131">
        <v>31</v>
      </c>
      <c r="B36" s="83"/>
      <c r="C36" s="117" t="s">
        <v>72</v>
      </c>
      <c r="D36" s="85" t="s">
        <v>73</v>
      </c>
      <c r="E36" s="105">
        <v>41901</v>
      </c>
      <c r="F36" s="68" t="s">
        <v>37</v>
      </c>
      <c r="G36" s="63">
        <v>236</v>
      </c>
      <c r="H36" s="153">
        <v>2</v>
      </c>
      <c r="I36" s="84">
        <v>17</v>
      </c>
      <c r="J36" s="109">
        <v>2066</v>
      </c>
      <c r="K36" s="110">
        <v>380</v>
      </c>
      <c r="L36" s="154">
        <f t="shared" si="2"/>
        <v>190</v>
      </c>
      <c r="M36" s="155">
        <f t="shared" si="3"/>
        <v>5.436842105263158</v>
      </c>
      <c r="N36" s="86">
        <v>1856</v>
      </c>
      <c r="O36" s="127">
        <f t="shared" si="0"/>
        <v>0.11314655172413793</v>
      </c>
      <c r="P36" s="86">
        <v>6131097.94</v>
      </c>
      <c r="Q36" s="87">
        <v>541587</v>
      </c>
      <c r="R36" s="123">
        <f t="shared" si="1"/>
        <v>11.32061504430498</v>
      </c>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row>
    <row r="37" spans="1:93" s="156" customFormat="1" ht="11.25">
      <c r="A37" s="131">
        <v>32</v>
      </c>
      <c r="B37" s="83"/>
      <c r="C37" s="117" t="s">
        <v>84</v>
      </c>
      <c r="D37" s="85" t="s">
        <v>84</v>
      </c>
      <c r="E37" s="105">
        <v>41936</v>
      </c>
      <c r="F37" s="68" t="s">
        <v>25</v>
      </c>
      <c r="G37" s="63">
        <v>259</v>
      </c>
      <c r="H37" s="153">
        <v>6</v>
      </c>
      <c r="I37" s="84">
        <v>12</v>
      </c>
      <c r="J37" s="109">
        <v>1975</v>
      </c>
      <c r="K37" s="110">
        <v>299</v>
      </c>
      <c r="L37" s="154">
        <f t="shared" si="2"/>
        <v>49.833333333333336</v>
      </c>
      <c r="M37" s="155">
        <f t="shared" si="3"/>
        <v>6.605351170568562</v>
      </c>
      <c r="N37" s="86">
        <v>7740</v>
      </c>
      <c r="O37" s="127">
        <f t="shared" si="0"/>
        <v>-0.7448320413436692</v>
      </c>
      <c r="P37" s="86">
        <v>12613204.67</v>
      </c>
      <c r="Q37" s="87">
        <v>1584229</v>
      </c>
      <c r="R37" s="123">
        <f t="shared" si="1"/>
        <v>7.9617307030738615</v>
      </c>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c r="CG37" s="143"/>
      <c r="CH37" s="143"/>
      <c r="CI37" s="143"/>
      <c r="CJ37" s="143"/>
      <c r="CK37" s="143"/>
      <c r="CL37" s="143"/>
      <c r="CM37" s="143"/>
      <c r="CN37" s="143"/>
      <c r="CO37" s="143"/>
    </row>
    <row r="38" spans="1:93" s="156" customFormat="1" ht="11.25">
      <c r="A38" s="131">
        <v>33</v>
      </c>
      <c r="B38" s="83"/>
      <c r="C38" s="117" t="s">
        <v>109</v>
      </c>
      <c r="D38" s="85" t="s">
        <v>110</v>
      </c>
      <c r="E38" s="105">
        <v>41964</v>
      </c>
      <c r="F38" s="68" t="s">
        <v>19</v>
      </c>
      <c r="G38" s="63">
        <v>174</v>
      </c>
      <c r="H38" s="153">
        <v>9</v>
      </c>
      <c r="I38" s="84">
        <v>8</v>
      </c>
      <c r="J38" s="109">
        <v>1956.5</v>
      </c>
      <c r="K38" s="110">
        <v>257</v>
      </c>
      <c r="L38" s="154">
        <f t="shared" si="2"/>
        <v>28.555555555555557</v>
      </c>
      <c r="M38" s="155">
        <f t="shared" si="3"/>
        <v>7.61284046692607</v>
      </c>
      <c r="N38" s="86">
        <v>1610</v>
      </c>
      <c r="O38" s="127">
        <f t="shared" si="0"/>
        <v>0.21521739130434783</v>
      </c>
      <c r="P38" s="86">
        <v>1221655.945</v>
      </c>
      <c r="Q38" s="87">
        <v>131418</v>
      </c>
      <c r="R38" s="123">
        <f aca="true" t="shared" si="4" ref="R38:R64">P38/Q38</f>
        <v>9.295955995373541</v>
      </c>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143"/>
      <c r="CH38" s="143"/>
      <c r="CI38" s="143"/>
      <c r="CJ38" s="143"/>
      <c r="CK38" s="143"/>
      <c r="CL38" s="143"/>
      <c r="CM38" s="143"/>
      <c r="CN38" s="143"/>
      <c r="CO38" s="143"/>
    </row>
    <row r="39" spans="1:93" s="156" customFormat="1" ht="11.25">
      <c r="A39" s="131">
        <v>34</v>
      </c>
      <c r="B39" s="83"/>
      <c r="C39" s="117" t="s">
        <v>98</v>
      </c>
      <c r="D39" s="85" t="s">
        <v>99</v>
      </c>
      <c r="E39" s="105">
        <v>41950</v>
      </c>
      <c r="F39" s="68" t="s">
        <v>10</v>
      </c>
      <c r="G39" s="63">
        <v>208</v>
      </c>
      <c r="H39" s="153">
        <v>8</v>
      </c>
      <c r="I39" s="84">
        <v>10</v>
      </c>
      <c r="J39" s="109">
        <v>1951</v>
      </c>
      <c r="K39" s="110">
        <v>277</v>
      </c>
      <c r="L39" s="154">
        <f t="shared" si="2"/>
        <v>34.625</v>
      </c>
      <c r="M39" s="155">
        <f t="shared" si="3"/>
        <v>7.043321299638989</v>
      </c>
      <c r="N39" s="86">
        <v>1780</v>
      </c>
      <c r="O39" s="127">
        <f t="shared" si="0"/>
        <v>0.09606741573033707</v>
      </c>
      <c r="P39" s="86">
        <v>3341753</v>
      </c>
      <c r="Q39" s="87">
        <v>316627</v>
      </c>
      <c r="R39" s="123">
        <f t="shared" si="4"/>
        <v>10.55422626623756</v>
      </c>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43"/>
      <c r="BY39" s="143"/>
      <c r="BZ39" s="143"/>
      <c r="CA39" s="143"/>
      <c r="CB39" s="143"/>
      <c r="CC39" s="143"/>
      <c r="CD39" s="143"/>
      <c r="CE39" s="143"/>
      <c r="CF39" s="143"/>
      <c r="CG39" s="143"/>
      <c r="CH39" s="143"/>
      <c r="CI39" s="143"/>
      <c r="CJ39" s="143"/>
      <c r="CK39" s="143"/>
      <c r="CL39" s="143"/>
      <c r="CM39" s="143"/>
      <c r="CN39" s="143"/>
      <c r="CO39" s="143"/>
    </row>
    <row r="40" spans="1:93" s="156" customFormat="1" ht="11.25">
      <c r="A40" s="131">
        <v>35</v>
      </c>
      <c r="B40" s="83"/>
      <c r="C40" s="117" t="s">
        <v>183</v>
      </c>
      <c r="D40" s="85" t="s">
        <v>183</v>
      </c>
      <c r="E40" s="105">
        <v>42006</v>
      </c>
      <c r="F40" s="68" t="s">
        <v>23</v>
      </c>
      <c r="G40" s="63">
        <v>13</v>
      </c>
      <c r="H40" s="153">
        <v>9</v>
      </c>
      <c r="I40" s="84">
        <v>2</v>
      </c>
      <c r="J40" s="109">
        <v>1714</v>
      </c>
      <c r="K40" s="110">
        <v>189</v>
      </c>
      <c r="L40" s="154">
        <f t="shared" si="2"/>
        <v>21</v>
      </c>
      <c r="M40" s="155">
        <f t="shared" si="3"/>
        <v>9.068783068783068</v>
      </c>
      <c r="N40" s="86">
        <v>3765</v>
      </c>
      <c r="O40" s="127">
        <f t="shared" si="0"/>
        <v>-0.5447543160690571</v>
      </c>
      <c r="P40" s="86">
        <v>7332</v>
      </c>
      <c r="Q40" s="87">
        <v>800</v>
      </c>
      <c r="R40" s="123">
        <f t="shared" si="4"/>
        <v>9.165</v>
      </c>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3"/>
      <c r="CK40" s="143"/>
      <c r="CL40" s="143"/>
      <c r="CM40" s="143"/>
      <c r="CN40" s="143"/>
      <c r="CO40" s="143"/>
    </row>
    <row r="41" spans="1:93" s="156" customFormat="1" ht="11.25">
      <c r="A41" s="131">
        <v>36</v>
      </c>
      <c r="B41" s="83"/>
      <c r="C41" s="117" t="s">
        <v>94</v>
      </c>
      <c r="D41" s="85" t="s">
        <v>94</v>
      </c>
      <c r="E41" s="105">
        <v>41943</v>
      </c>
      <c r="F41" s="68" t="s">
        <v>19</v>
      </c>
      <c r="G41" s="63">
        <v>44</v>
      </c>
      <c r="H41" s="153">
        <v>1</v>
      </c>
      <c r="I41" s="84">
        <v>10</v>
      </c>
      <c r="J41" s="109">
        <v>1696</v>
      </c>
      <c r="K41" s="110">
        <v>192</v>
      </c>
      <c r="L41" s="154">
        <f t="shared" si="2"/>
        <v>192</v>
      </c>
      <c r="M41" s="155">
        <f t="shared" si="3"/>
        <v>8.833333333333334</v>
      </c>
      <c r="N41" s="86">
        <v>131</v>
      </c>
      <c r="O41" s="127">
        <f t="shared" si="0"/>
        <v>11.946564885496183</v>
      </c>
      <c r="P41" s="86">
        <v>172539.0090909091</v>
      </c>
      <c r="Q41" s="87">
        <v>14776</v>
      </c>
      <c r="R41" s="123">
        <f t="shared" si="4"/>
        <v>11.676976792833587</v>
      </c>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143"/>
      <c r="CK41" s="143"/>
      <c r="CL41" s="143"/>
      <c r="CM41" s="143"/>
      <c r="CN41" s="143"/>
      <c r="CO41" s="143"/>
    </row>
    <row r="42" spans="1:93" s="156" customFormat="1" ht="11.25">
      <c r="A42" s="131">
        <v>37</v>
      </c>
      <c r="B42" s="83"/>
      <c r="C42" s="117" t="s">
        <v>39</v>
      </c>
      <c r="D42" s="85" t="s">
        <v>38</v>
      </c>
      <c r="E42" s="105">
        <v>41810</v>
      </c>
      <c r="F42" s="68" t="s">
        <v>37</v>
      </c>
      <c r="G42" s="63">
        <v>205</v>
      </c>
      <c r="H42" s="153">
        <v>5</v>
      </c>
      <c r="I42" s="84">
        <v>30</v>
      </c>
      <c r="J42" s="109">
        <v>1357</v>
      </c>
      <c r="K42" s="110">
        <v>100</v>
      </c>
      <c r="L42" s="154">
        <f t="shared" si="2"/>
        <v>20</v>
      </c>
      <c r="M42" s="155">
        <f t="shared" si="3"/>
        <v>13.57</v>
      </c>
      <c r="N42" s="86">
        <v>980</v>
      </c>
      <c r="O42" s="127">
        <f t="shared" si="0"/>
        <v>0.3846938775510204</v>
      </c>
      <c r="P42" s="86">
        <v>3522436.51</v>
      </c>
      <c r="Q42" s="87">
        <v>334487</v>
      </c>
      <c r="R42" s="123">
        <f t="shared" si="4"/>
        <v>10.53086221587087</v>
      </c>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3"/>
      <c r="CN42" s="143"/>
      <c r="CO42" s="143"/>
    </row>
    <row r="43" spans="1:93" s="156" customFormat="1" ht="11.25">
      <c r="A43" s="131">
        <v>38</v>
      </c>
      <c r="B43" s="83"/>
      <c r="C43" s="117" t="s">
        <v>89</v>
      </c>
      <c r="D43" s="85" t="s">
        <v>90</v>
      </c>
      <c r="E43" s="105">
        <v>41943</v>
      </c>
      <c r="F43" s="68" t="s">
        <v>12</v>
      </c>
      <c r="G43" s="63">
        <v>74</v>
      </c>
      <c r="H43" s="153">
        <v>5</v>
      </c>
      <c r="I43" s="84">
        <v>11</v>
      </c>
      <c r="J43" s="109">
        <v>1104</v>
      </c>
      <c r="K43" s="110">
        <v>127</v>
      </c>
      <c r="L43" s="154">
        <f t="shared" si="2"/>
        <v>25.4</v>
      </c>
      <c r="M43" s="155">
        <f t="shared" si="3"/>
        <v>8.692913385826772</v>
      </c>
      <c r="N43" s="86">
        <v>1859</v>
      </c>
      <c r="O43" s="127">
        <f t="shared" si="0"/>
        <v>-0.4061323292092523</v>
      </c>
      <c r="P43" s="89">
        <v>3822299</v>
      </c>
      <c r="Q43" s="90">
        <v>328264</v>
      </c>
      <c r="R43" s="123">
        <f t="shared" si="4"/>
        <v>11.64397862695879</v>
      </c>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J43" s="143"/>
      <c r="CK43" s="143"/>
      <c r="CL43" s="143"/>
      <c r="CM43" s="143"/>
      <c r="CN43" s="143"/>
      <c r="CO43" s="143"/>
    </row>
    <row r="44" spans="1:93" s="156" customFormat="1" ht="11.25">
      <c r="A44" s="131">
        <v>39</v>
      </c>
      <c r="B44" s="83"/>
      <c r="C44" s="117" t="s">
        <v>161</v>
      </c>
      <c r="D44" s="85" t="s">
        <v>160</v>
      </c>
      <c r="E44" s="105">
        <v>41999</v>
      </c>
      <c r="F44" s="68" t="s">
        <v>19</v>
      </c>
      <c r="G44" s="63">
        <v>71</v>
      </c>
      <c r="H44" s="153">
        <v>7</v>
      </c>
      <c r="I44" s="84">
        <v>3</v>
      </c>
      <c r="J44" s="109">
        <v>1016</v>
      </c>
      <c r="K44" s="110">
        <v>123</v>
      </c>
      <c r="L44" s="154">
        <f t="shared" si="2"/>
        <v>17.571428571428573</v>
      </c>
      <c r="M44" s="155">
        <f t="shared" si="3"/>
        <v>8.260162601626016</v>
      </c>
      <c r="N44" s="86">
        <v>8149</v>
      </c>
      <c r="O44" s="127">
        <f t="shared" si="0"/>
        <v>-0.8753221254141612</v>
      </c>
      <c r="P44" s="86">
        <v>109427.7</v>
      </c>
      <c r="Q44" s="87">
        <v>11613</v>
      </c>
      <c r="R44" s="123">
        <f t="shared" si="4"/>
        <v>9.422862309480754</v>
      </c>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3"/>
      <c r="CA44" s="143"/>
      <c r="CB44" s="143"/>
      <c r="CC44" s="143"/>
      <c r="CD44" s="143"/>
      <c r="CE44" s="143"/>
      <c r="CF44" s="143"/>
      <c r="CG44" s="143"/>
      <c r="CH44" s="143"/>
      <c r="CI44" s="143"/>
      <c r="CJ44" s="143"/>
      <c r="CK44" s="143"/>
      <c r="CL44" s="143"/>
      <c r="CM44" s="143"/>
      <c r="CN44" s="143"/>
      <c r="CO44" s="143"/>
    </row>
    <row r="45" spans="1:93" s="156" customFormat="1" ht="11.25">
      <c r="A45" s="131">
        <v>40</v>
      </c>
      <c r="B45" s="83"/>
      <c r="C45" s="117" t="s">
        <v>76</v>
      </c>
      <c r="D45" s="85" t="s">
        <v>76</v>
      </c>
      <c r="E45" s="105">
        <v>41914</v>
      </c>
      <c r="F45" s="68" t="s">
        <v>11</v>
      </c>
      <c r="G45" s="63">
        <v>335</v>
      </c>
      <c r="H45" s="153">
        <v>1</v>
      </c>
      <c r="I45" s="84">
        <v>15</v>
      </c>
      <c r="J45" s="109">
        <v>708</v>
      </c>
      <c r="K45" s="110">
        <v>57</v>
      </c>
      <c r="L45" s="154">
        <f t="shared" si="2"/>
        <v>57</v>
      </c>
      <c r="M45" s="155">
        <f t="shared" si="3"/>
        <v>12.421052631578947</v>
      </c>
      <c r="N45" s="86">
        <v>820</v>
      </c>
      <c r="O45" s="127">
        <f t="shared" si="0"/>
        <v>-0.13658536585365855</v>
      </c>
      <c r="P45" s="86">
        <v>24668679</v>
      </c>
      <c r="Q45" s="87">
        <v>2184792</v>
      </c>
      <c r="R45" s="123">
        <f t="shared" si="4"/>
        <v>11.291088121889864</v>
      </c>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row>
    <row r="46" spans="1:93" s="156" customFormat="1" ht="11.25">
      <c r="A46" s="131">
        <v>41</v>
      </c>
      <c r="B46" s="83"/>
      <c r="C46" s="118" t="s">
        <v>0</v>
      </c>
      <c r="D46" s="67" t="s">
        <v>1</v>
      </c>
      <c r="E46" s="106">
        <v>39192</v>
      </c>
      <c r="F46" s="68" t="s">
        <v>23</v>
      </c>
      <c r="G46" s="157">
        <v>82</v>
      </c>
      <c r="H46" s="63">
        <v>1</v>
      </c>
      <c r="I46" s="84">
        <v>34</v>
      </c>
      <c r="J46" s="111">
        <v>600</v>
      </c>
      <c r="K46" s="112">
        <v>108</v>
      </c>
      <c r="L46" s="154">
        <f t="shared" si="2"/>
        <v>108</v>
      </c>
      <c r="M46" s="155">
        <f t="shared" si="3"/>
        <v>5.555555555555555</v>
      </c>
      <c r="N46" s="79">
        <v>1205</v>
      </c>
      <c r="O46" s="127">
        <f t="shared" si="0"/>
        <v>-0.5020746887966805</v>
      </c>
      <c r="P46" s="79">
        <v>795880</v>
      </c>
      <c r="Q46" s="80">
        <v>107726</v>
      </c>
      <c r="R46" s="123">
        <f t="shared" si="4"/>
        <v>7.388002896236749</v>
      </c>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c r="CL46" s="143"/>
      <c r="CM46" s="143"/>
      <c r="CN46" s="143"/>
      <c r="CO46" s="143"/>
    </row>
    <row r="47" spans="1:93" s="156" customFormat="1" ht="11.25">
      <c r="A47" s="131">
        <v>42</v>
      </c>
      <c r="B47" s="63"/>
      <c r="C47" s="117" t="s">
        <v>139</v>
      </c>
      <c r="D47" s="85" t="s">
        <v>70</v>
      </c>
      <c r="E47" s="105">
        <v>41894</v>
      </c>
      <c r="F47" s="68" t="s">
        <v>11</v>
      </c>
      <c r="G47" s="63">
        <v>247</v>
      </c>
      <c r="H47" s="153">
        <v>2</v>
      </c>
      <c r="I47" s="84">
        <v>18</v>
      </c>
      <c r="J47" s="109">
        <v>445</v>
      </c>
      <c r="K47" s="110">
        <v>31</v>
      </c>
      <c r="L47" s="154">
        <f t="shared" si="2"/>
        <v>15.5</v>
      </c>
      <c r="M47" s="155">
        <f t="shared" si="3"/>
        <v>14.35483870967742</v>
      </c>
      <c r="N47" s="86">
        <v>363</v>
      </c>
      <c r="O47" s="127">
        <f t="shared" si="0"/>
        <v>0.22589531680440772</v>
      </c>
      <c r="P47" s="86">
        <v>8345525</v>
      </c>
      <c r="Q47" s="87">
        <v>837338</v>
      </c>
      <c r="R47" s="123">
        <f t="shared" si="4"/>
        <v>9.96673386374439</v>
      </c>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3"/>
      <c r="CK47" s="143"/>
      <c r="CL47" s="143"/>
      <c r="CM47" s="143"/>
      <c r="CN47" s="143"/>
      <c r="CO47" s="143"/>
    </row>
    <row r="48" spans="1:93" s="156" customFormat="1" ht="11.25">
      <c r="A48" s="131">
        <v>43</v>
      </c>
      <c r="B48" s="83"/>
      <c r="C48" s="117" t="s">
        <v>74</v>
      </c>
      <c r="D48" s="85" t="s">
        <v>74</v>
      </c>
      <c r="E48" s="105">
        <v>41908</v>
      </c>
      <c r="F48" s="68" t="s">
        <v>10</v>
      </c>
      <c r="G48" s="63">
        <v>174</v>
      </c>
      <c r="H48" s="153">
        <v>2</v>
      </c>
      <c r="I48" s="84">
        <v>15</v>
      </c>
      <c r="J48" s="109">
        <v>402</v>
      </c>
      <c r="K48" s="110">
        <v>48</v>
      </c>
      <c r="L48" s="154">
        <f t="shared" si="2"/>
        <v>24</v>
      </c>
      <c r="M48" s="155">
        <f t="shared" si="3"/>
        <v>8.375</v>
      </c>
      <c r="N48" s="86">
        <v>250</v>
      </c>
      <c r="O48" s="127">
        <f t="shared" si="0"/>
        <v>0.608</v>
      </c>
      <c r="P48" s="86">
        <v>3475567</v>
      </c>
      <c r="Q48" s="87">
        <v>337065</v>
      </c>
      <c r="R48" s="123">
        <f t="shared" si="4"/>
        <v>10.31126637295477</v>
      </c>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row>
    <row r="49" spans="1:93" s="156" customFormat="1" ht="11.25">
      <c r="A49" s="131">
        <v>44</v>
      </c>
      <c r="B49" s="83"/>
      <c r="C49" s="119" t="s">
        <v>140</v>
      </c>
      <c r="D49" s="85" t="s">
        <v>141</v>
      </c>
      <c r="E49" s="105">
        <v>41992</v>
      </c>
      <c r="F49" s="68" t="s">
        <v>19</v>
      </c>
      <c r="G49" s="63">
        <v>18</v>
      </c>
      <c r="H49" s="153">
        <v>1</v>
      </c>
      <c r="I49" s="84">
        <v>4</v>
      </c>
      <c r="J49" s="109">
        <v>375</v>
      </c>
      <c r="K49" s="110">
        <v>31</v>
      </c>
      <c r="L49" s="154">
        <f t="shared" si="2"/>
        <v>31</v>
      </c>
      <c r="M49" s="155">
        <f t="shared" si="3"/>
        <v>12.096774193548388</v>
      </c>
      <c r="N49" s="86">
        <v>2083</v>
      </c>
      <c r="O49" s="127">
        <f t="shared" si="0"/>
        <v>-0.8199711953912626</v>
      </c>
      <c r="P49" s="86">
        <v>59025.9</v>
      </c>
      <c r="Q49" s="87">
        <v>4660</v>
      </c>
      <c r="R49" s="123">
        <f t="shared" si="4"/>
        <v>12.666502145922747</v>
      </c>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row>
    <row r="50" spans="1:93" s="156" customFormat="1" ht="11.25">
      <c r="A50" s="131">
        <v>45</v>
      </c>
      <c r="B50" s="83"/>
      <c r="C50" s="117" t="s">
        <v>87</v>
      </c>
      <c r="D50" s="85" t="s">
        <v>87</v>
      </c>
      <c r="E50" s="105">
        <v>41936</v>
      </c>
      <c r="F50" s="68" t="s">
        <v>10</v>
      </c>
      <c r="G50" s="63">
        <v>186</v>
      </c>
      <c r="H50" s="153">
        <v>2</v>
      </c>
      <c r="I50" s="84">
        <v>11</v>
      </c>
      <c r="J50" s="109">
        <v>282</v>
      </c>
      <c r="K50" s="110">
        <v>34</v>
      </c>
      <c r="L50" s="154">
        <f t="shared" si="2"/>
        <v>17</v>
      </c>
      <c r="M50" s="155">
        <f t="shared" si="3"/>
        <v>8.294117647058824</v>
      </c>
      <c r="N50" s="86">
        <v>65</v>
      </c>
      <c r="O50" s="127">
        <f t="shared" si="0"/>
        <v>3.3384615384615386</v>
      </c>
      <c r="P50" s="86">
        <v>905106</v>
      </c>
      <c r="Q50" s="87">
        <v>84032</v>
      </c>
      <c r="R50" s="123">
        <f t="shared" si="4"/>
        <v>10.77096820258949</v>
      </c>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row>
    <row r="51" spans="1:93" s="156" customFormat="1" ht="11.25">
      <c r="A51" s="131">
        <v>46</v>
      </c>
      <c r="B51" s="83"/>
      <c r="C51" s="118" t="s">
        <v>97</v>
      </c>
      <c r="D51" s="67" t="s">
        <v>97</v>
      </c>
      <c r="E51" s="106">
        <v>41950</v>
      </c>
      <c r="F51" s="68" t="s">
        <v>31</v>
      </c>
      <c r="G51" s="157">
        <v>121</v>
      </c>
      <c r="H51" s="63">
        <v>2</v>
      </c>
      <c r="I51" s="84">
        <v>10</v>
      </c>
      <c r="J51" s="111">
        <v>281</v>
      </c>
      <c r="K51" s="112">
        <v>28</v>
      </c>
      <c r="L51" s="154">
        <f t="shared" si="2"/>
        <v>14</v>
      </c>
      <c r="M51" s="155">
        <f t="shared" si="3"/>
        <v>10.035714285714286</v>
      </c>
      <c r="N51" s="79">
        <v>529</v>
      </c>
      <c r="O51" s="127">
        <f t="shared" si="0"/>
        <v>-0.46880907372400754</v>
      </c>
      <c r="P51" s="79">
        <v>418951.04</v>
      </c>
      <c r="Q51" s="80">
        <v>42098</v>
      </c>
      <c r="R51" s="123">
        <f t="shared" si="4"/>
        <v>9.951803886170364</v>
      </c>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row>
    <row r="52" spans="1:93" s="156" customFormat="1" ht="11.25">
      <c r="A52" s="131">
        <v>47</v>
      </c>
      <c r="B52" s="83"/>
      <c r="C52" s="119" t="s">
        <v>122</v>
      </c>
      <c r="D52" s="67" t="s">
        <v>122</v>
      </c>
      <c r="E52" s="106">
        <v>41978</v>
      </c>
      <c r="F52" s="68" t="s">
        <v>19</v>
      </c>
      <c r="G52" s="157">
        <v>13</v>
      </c>
      <c r="H52" s="63">
        <v>1</v>
      </c>
      <c r="I52" s="84">
        <v>5</v>
      </c>
      <c r="J52" s="111">
        <v>200</v>
      </c>
      <c r="K52" s="112">
        <v>37</v>
      </c>
      <c r="L52" s="154">
        <f aca="true" t="shared" si="5" ref="L52:L64">+K52/H52</f>
        <v>37</v>
      </c>
      <c r="M52" s="155">
        <f aca="true" t="shared" si="6" ref="M52:M59">+J52/K52</f>
        <v>5.405405405405405</v>
      </c>
      <c r="N52" s="79">
        <v>995</v>
      </c>
      <c r="O52" s="127">
        <f t="shared" si="0"/>
        <v>-0.7989949748743719</v>
      </c>
      <c r="P52" s="79">
        <v>33208</v>
      </c>
      <c r="Q52" s="80">
        <v>3878</v>
      </c>
      <c r="R52" s="123">
        <f t="shared" si="4"/>
        <v>8.563176895306858</v>
      </c>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row>
    <row r="53" spans="1:93" s="156" customFormat="1" ht="11.25">
      <c r="A53" s="131">
        <v>48</v>
      </c>
      <c r="B53" s="83"/>
      <c r="C53" s="117" t="s">
        <v>32</v>
      </c>
      <c r="D53" s="85" t="s">
        <v>32</v>
      </c>
      <c r="E53" s="105">
        <v>41747</v>
      </c>
      <c r="F53" s="68" t="s">
        <v>19</v>
      </c>
      <c r="G53" s="63">
        <v>73</v>
      </c>
      <c r="H53" s="153">
        <v>3</v>
      </c>
      <c r="I53" s="84">
        <v>22</v>
      </c>
      <c r="J53" s="109">
        <v>190</v>
      </c>
      <c r="K53" s="110">
        <v>35</v>
      </c>
      <c r="L53" s="154">
        <f t="shared" si="5"/>
        <v>11.666666666666666</v>
      </c>
      <c r="M53" s="155">
        <f t="shared" si="6"/>
        <v>5.428571428571429</v>
      </c>
      <c r="N53" s="86">
        <v>0</v>
      </c>
      <c r="O53" s="127">
        <f t="shared" si="0"/>
      </c>
      <c r="P53" s="86">
        <v>1463861.28</v>
      </c>
      <c r="Q53" s="87">
        <v>135605</v>
      </c>
      <c r="R53" s="123">
        <f t="shared" si="4"/>
        <v>10.795039120976366</v>
      </c>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row>
    <row r="54" spans="1:93" s="156" customFormat="1" ht="11.25">
      <c r="A54" s="131">
        <v>49</v>
      </c>
      <c r="B54" s="83"/>
      <c r="C54" s="117" t="s">
        <v>68</v>
      </c>
      <c r="D54" s="85" t="s">
        <v>68</v>
      </c>
      <c r="E54" s="105">
        <v>41880</v>
      </c>
      <c r="F54" s="68" t="s">
        <v>50</v>
      </c>
      <c r="G54" s="63">
        <v>180</v>
      </c>
      <c r="H54" s="153">
        <v>1</v>
      </c>
      <c r="I54" s="84">
        <v>19</v>
      </c>
      <c r="J54" s="109">
        <v>188</v>
      </c>
      <c r="K54" s="110">
        <v>24</v>
      </c>
      <c r="L54" s="154">
        <f t="shared" si="5"/>
        <v>24</v>
      </c>
      <c r="M54" s="155">
        <f t="shared" si="6"/>
        <v>7.833333333333333</v>
      </c>
      <c r="N54" s="86">
        <v>85</v>
      </c>
      <c r="O54" s="127">
        <f t="shared" si="0"/>
        <v>1.2117647058823529</v>
      </c>
      <c r="P54" s="86">
        <v>1668101.07</v>
      </c>
      <c r="Q54" s="87">
        <v>178951</v>
      </c>
      <c r="R54" s="123">
        <f t="shared" si="4"/>
        <v>9.321552100854424</v>
      </c>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row>
    <row r="55" spans="1:93" s="156" customFormat="1" ht="11.25">
      <c r="A55" s="131">
        <v>50</v>
      </c>
      <c r="B55" s="83"/>
      <c r="C55" s="117" t="s">
        <v>120</v>
      </c>
      <c r="D55" s="85" t="s">
        <v>121</v>
      </c>
      <c r="E55" s="105">
        <v>41978</v>
      </c>
      <c r="F55" s="68" t="s">
        <v>25</v>
      </c>
      <c r="G55" s="63">
        <v>24</v>
      </c>
      <c r="H55" s="153">
        <v>2</v>
      </c>
      <c r="I55" s="84">
        <v>6</v>
      </c>
      <c r="J55" s="109">
        <v>151</v>
      </c>
      <c r="K55" s="110">
        <v>35</v>
      </c>
      <c r="L55" s="154">
        <f t="shared" si="5"/>
        <v>17.5</v>
      </c>
      <c r="M55" s="155">
        <f t="shared" si="6"/>
        <v>4.314285714285714</v>
      </c>
      <c r="N55" s="86">
        <v>3255</v>
      </c>
      <c r="O55" s="127">
        <f t="shared" si="0"/>
        <v>-0.9536098310291858</v>
      </c>
      <c r="P55" s="86">
        <v>296388</v>
      </c>
      <c r="Q55" s="87">
        <v>20661</v>
      </c>
      <c r="R55" s="123">
        <f t="shared" si="4"/>
        <v>14.345288224190504</v>
      </c>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row>
    <row r="56" spans="1:93" s="156" customFormat="1" ht="11.25">
      <c r="A56" s="131">
        <v>51</v>
      </c>
      <c r="B56" s="83"/>
      <c r="C56" s="117" t="s">
        <v>156</v>
      </c>
      <c r="D56" s="85" t="s">
        <v>157</v>
      </c>
      <c r="E56" s="105">
        <v>41999</v>
      </c>
      <c r="F56" s="68" t="s">
        <v>25</v>
      </c>
      <c r="G56" s="63">
        <v>8</v>
      </c>
      <c r="H56" s="153">
        <v>1</v>
      </c>
      <c r="I56" s="84">
        <v>3</v>
      </c>
      <c r="J56" s="109">
        <v>82</v>
      </c>
      <c r="K56" s="110">
        <v>9</v>
      </c>
      <c r="L56" s="154">
        <f t="shared" si="5"/>
        <v>9</v>
      </c>
      <c r="M56" s="155">
        <f t="shared" si="6"/>
        <v>9.11111111111111</v>
      </c>
      <c r="N56" s="86">
        <v>2761.5</v>
      </c>
      <c r="O56" s="127">
        <f t="shared" si="0"/>
        <v>-0.9703059931196814</v>
      </c>
      <c r="P56" s="86">
        <v>13524</v>
      </c>
      <c r="Q56" s="87">
        <v>1060</v>
      </c>
      <c r="R56" s="123">
        <f t="shared" si="4"/>
        <v>12.758490566037736</v>
      </c>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row>
    <row r="57" spans="1:93" s="156" customFormat="1" ht="11.25">
      <c r="A57" s="131">
        <v>52</v>
      </c>
      <c r="B57" s="83"/>
      <c r="C57" s="117" t="s">
        <v>168</v>
      </c>
      <c r="D57" s="85" t="s">
        <v>35</v>
      </c>
      <c r="E57" s="105">
        <v>41789</v>
      </c>
      <c r="F57" s="68" t="s">
        <v>19</v>
      </c>
      <c r="G57" s="63">
        <v>81</v>
      </c>
      <c r="H57" s="153">
        <v>1</v>
      </c>
      <c r="I57" s="84">
        <v>12</v>
      </c>
      <c r="J57" s="109">
        <v>52</v>
      </c>
      <c r="K57" s="110">
        <v>6</v>
      </c>
      <c r="L57" s="154">
        <f t="shared" si="5"/>
        <v>6</v>
      </c>
      <c r="M57" s="155">
        <f t="shared" si="6"/>
        <v>8.666666666666666</v>
      </c>
      <c r="N57" s="86">
        <v>92</v>
      </c>
      <c r="O57" s="127">
        <f t="shared" si="0"/>
        <v>-0.43478260869565216</v>
      </c>
      <c r="P57" s="89">
        <v>191929.30000000005</v>
      </c>
      <c r="Q57" s="90">
        <v>18399</v>
      </c>
      <c r="R57" s="123">
        <f t="shared" si="4"/>
        <v>10.431507147127563</v>
      </c>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row>
    <row r="58" spans="1:93" s="156" customFormat="1" ht="11.25">
      <c r="A58" s="131">
        <v>53</v>
      </c>
      <c r="B58" s="83"/>
      <c r="C58" s="119" t="s">
        <v>44</v>
      </c>
      <c r="D58" s="85" t="s">
        <v>45</v>
      </c>
      <c r="E58" s="105">
        <v>41831</v>
      </c>
      <c r="F58" s="68" t="s">
        <v>37</v>
      </c>
      <c r="G58" s="63">
        <v>240</v>
      </c>
      <c r="H58" s="153">
        <v>1</v>
      </c>
      <c r="I58" s="84">
        <v>27</v>
      </c>
      <c r="J58" s="109">
        <v>18</v>
      </c>
      <c r="K58" s="110">
        <v>3</v>
      </c>
      <c r="L58" s="154">
        <f t="shared" si="5"/>
        <v>3</v>
      </c>
      <c r="M58" s="155">
        <f t="shared" si="6"/>
        <v>6</v>
      </c>
      <c r="N58" s="86">
        <v>42</v>
      </c>
      <c r="O58" s="127">
        <f t="shared" si="0"/>
        <v>-0.5714285714285714</v>
      </c>
      <c r="P58" s="86">
        <v>7001407.7</v>
      </c>
      <c r="Q58" s="87">
        <v>624420</v>
      </c>
      <c r="R58" s="123">
        <f t="shared" si="4"/>
        <v>11.21265766631434</v>
      </c>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row>
    <row r="59" spans="1:93" s="156" customFormat="1" ht="11.25">
      <c r="A59" s="131">
        <v>54</v>
      </c>
      <c r="B59" s="83"/>
      <c r="C59" s="118" t="s">
        <v>144</v>
      </c>
      <c r="D59" s="67" t="s">
        <v>144</v>
      </c>
      <c r="E59" s="106">
        <v>41999</v>
      </c>
      <c r="F59" s="68" t="s">
        <v>25</v>
      </c>
      <c r="G59" s="157">
        <v>132</v>
      </c>
      <c r="H59" s="63">
        <v>1</v>
      </c>
      <c r="I59" s="84">
        <v>4</v>
      </c>
      <c r="J59" s="111">
        <v>8</v>
      </c>
      <c r="K59" s="112">
        <v>77</v>
      </c>
      <c r="L59" s="154">
        <f t="shared" si="5"/>
        <v>77</v>
      </c>
      <c r="M59" s="155">
        <f t="shared" si="6"/>
        <v>0.1038961038961039</v>
      </c>
      <c r="N59" s="79">
        <v>628</v>
      </c>
      <c r="O59" s="127">
        <f t="shared" si="0"/>
        <v>-0.9872611464968153</v>
      </c>
      <c r="P59" s="79">
        <v>442926</v>
      </c>
      <c r="Q59" s="80">
        <v>42494</v>
      </c>
      <c r="R59" s="123">
        <f t="shared" si="4"/>
        <v>10.423259754318257</v>
      </c>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3"/>
      <c r="BX59" s="143"/>
      <c r="BY59" s="143"/>
      <c r="BZ59" s="143"/>
      <c r="CA59" s="143"/>
      <c r="CB59" s="143"/>
      <c r="CC59" s="143"/>
      <c r="CD59" s="143"/>
      <c r="CE59" s="143"/>
      <c r="CF59" s="143"/>
      <c r="CG59" s="143"/>
      <c r="CH59" s="143"/>
      <c r="CI59" s="143"/>
      <c r="CJ59" s="143"/>
      <c r="CK59" s="143"/>
      <c r="CL59" s="143"/>
      <c r="CM59" s="143"/>
      <c r="CN59" s="143"/>
      <c r="CO59" s="143"/>
    </row>
    <row r="60" spans="1:93" s="156" customFormat="1" ht="11.25">
      <c r="A60" s="131">
        <v>55</v>
      </c>
      <c r="B60" s="83"/>
      <c r="C60" s="118" t="s">
        <v>92</v>
      </c>
      <c r="D60" s="67" t="s">
        <v>92</v>
      </c>
      <c r="E60" s="106">
        <v>41943</v>
      </c>
      <c r="F60" s="68" t="s">
        <v>10</v>
      </c>
      <c r="G60" s="157">
        <v>229</v>
      </c>
      <c r="H60" s="63">
        <v>3</v>
      </c>
      <c r="I60" s="84">
        <v>14</v>
      </c>
      <c r="J60" s="111">
        <v>0</v>
      </c>
      <c r="K60" s="112">
        <v>0</v>
      </c>
      <c r="L60" s="154">
        <f t="shared" si="5"/>
        <v>0</v>
      </c>
      <c r="M60" s="155"/>
      <c r="N60" s="79">
        <v>1061</v>
      </c>
      <c r="O60" s="127">
        <f t="shared" si="0"/>
        <v>-1</v>
      </c>
      <c r="P60" s="79">
        <v>3165213</v>
      </c>
      <c r="Q60" s="80">
        <v>309605</v>
      </c>
      <c r="R60" s="123">
        <f t="shared" si="4"/>
        <v>10.223391095105054</v>
      </c>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c r="BU60" s="143"/>
      <c r="BV60" s="143"/>
      <c r="BW60" s="143"/>
      <c r="BX60" s="143"/>
      <c r="BY60" s="143"/>
      <c r="BZ60" s="143"/>
      <c r="CA60" s="143"/>
      <c r="CB60" s="143"/>
      <c r="CC60" s="143"/>
      <c r="CD60" s="143"/>
      <c r="CE60" s="143"/>
      <c r="CF60" s="143"/>
      <c r="CG60" s="143"/>
      <c r="CH60" s="143"/>
      <c r="CI60" s="143"/>
      <c r="CJ60" s="143"/>
      <c r="CK60" s="143"/>
      <c r="CL60" s="143"/>
      <c r="CM60" s="143"/>
      <c r="CN60" s="143"/>
      <c r="CO60" s="143"/>
    </row>
    <row r="61" spans="1:93" s="156" customFormat="1" ht="11.25">
      <c r="A61" s="131">
        <v>56</v>
      </c>
      <c r="B61" s="83"/>
      <c r="C61" s="117" t="s">
        <v>130</v>
      </c>
      <c r="D61" s="85" t="s">
        <v>130</v>
      </c>
      <c r="E61" s="105">
        <v>41985</v>
      </c>
      <c r="F61" s="68" t="s">
        <v>10</v>
      </c>
      <c r="G61" s="63">
        <v>90</v>
      </c>
      <c r="H61" s="153">
        <v>3</v>
      </c>
      <c r="I61" s="84">
        <v>4</v>
      </c>
      <c r="J61" s="109">
        <v>0</v>
      </c>
      <c r="K61" s="110">
        <v>0</v>
      </c>
      <c r="L61" s="154">
        <f t="shared" si="5"/>
        <v>0</v>
      </c>
      <c r="M61" s="155"/>
      <c r="N61" s="86">
        <v>1096</v>
      </c>
      <c r="O61" s="127">
        <f t="shared" si="0"/>
        <v>-1</v>
      </c>
      <c r="P61" s="86">
        <v>620181</v>
      </c>
      <c r="Q61" s="87">
        <v>58733</v>
      </c>
      <c r="R61" s="123">
        <f t="shared" si="4"/>
        <v>10.559327805492654</v>
      </c>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3"/>
      <c r="BS61" s="143"/>
      <c r="BT61" s="143"/>
      <c r="BU61" s="143"/>
      <c r="BV61" s="143"/>
      <c r="BW61" s="143"/>
      <c r="BX61" s="143"/>
      <c r="BY61" s="143"/>
      <c r="BZ61" s="143"/>
      <c r="CA61" s="143"/>
      <c r="CB61" s="143"/>
      <c r="CC61" s="143"/>
      <c r="CD61" s="143"/>
      <c r="CE61" s="143"/>
      <c r="CF61" s="143"/>
      <c r="CG61" s="143"/>
      <c r="CH61" s="143"/>
      <c r="CI61" s="143"/>
      <c r="CJ61" s="143"/>
      <c r="CK61" s="143"/>
      <c r="CL61" s="143"/>
      <c r="CM61" s="143"/>
      <c r="CN61" s="143"/>
      <c r="CO61" s="143"/>
    </row>
    <row r="62" spans="1:93" s="156" customFormat="1" ht="11.25">
      <c r="A62" s="131">
        <v>57</v>
      </c>
      <c r="B62" s="83"/>
      <c r="C62" s="117" t="s">
        <v>105</v>
      </c>
      <c r="D62" s="85" t="s">
        <v>105</v>
      </c>
      <c r="E62" s="105">
        <v>41957</v>
      </c>
      <c r="F62" s="68" t="s">
        <v>10</v>
      </c>
      <c r="G62" s="63">
        <v>128</v>
      </c>
      <c r="H62" s="153">
        <v>1</v>
      </c>
      <c r="I62" s="84">
        <v>7</v>
      </c>
      <c r="J62" s="109">
        <v>0</v>
      </c>
      <c r="K62" s="110">
        <v>0</v>
      </c>
      <c r="L62" s="154">
        <f t="shared" si="5"/>
        <v>0</v>
      </c>
      <c r="M62" s="155"/>
      <c r="N62" s="86">
        <v>320</v>
      </c>
      <c r="O62" s="127">
        <f t="shared" si="0"/>
        <v>-1</v>
      </c>
      <c r="P62" s="86">
        <v>428912</v>
      </c>
      <c r="Q62" s="87">
        <v>44639</v>
      </c>
      <c r="R62" s="123">
        <f t="shared" si="4"/>
        <v>9.608458970855082</v>
      </c>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143"/>
      <c r="BR62" s="143"/>
      <c r="BS62" s="143"/>
      <c r="BT62" s="143"/>
      <c r="BU62" s="143"/>
      <c r="BV62" s="143"/>
      <c r="BW62" s="143"/>
      <c r="BX62" s="143"/>
      <c r="BY62" s="143"/>
      <c r="BZ62" s="143"/>
      <c r="CA62" s="143"/>
      <c r="CB62" s="143"/>
      <c r="CC62" s="143"/>
      <c r="CD62" s="143"/>
      <c r="CE62" s="143"/>
      <c r="CF62" s="143"/>
      <c r="CG62" s="143"/>
      <c r="CH62" s="143"/>
      <c r="CI62" s="143"/>
      <c r="CJ62" s="143"/>
      <c r="CK62" s="143"/>
      <c r="CL62" s="143"/>
      <c r="CM62" s="143"/>
      <c r="CN62" s="143"/>
      <c r="CO62" s="143"/>
    </row>
    <row r="63" spans="1:93" s="156" customFormat="1" ht="11.25">
      <c r="A63" s="131">
        <v>58</v>
      </c>
      <c r="B63" s="63"/>
      <c r="C63" s="117" t="s">
        <v>52</v>
      </c>
      <c r="D63" s="85" t="s">
        <v>51</v>
      </c>
      <c r="E63" s="105">
        <v>41845</v>
      </c>
      <c r="F63" s="68" t="s">
        <v>22</v>
      </c>
      <c r="G63" s="63">
        <v>45</v>
      </c>
      <c r="H63" s="153">
        <v>2</v>
      </c>
      <c r="I63" s="84">
        <v>3</v>
      </c>
      <c r="J63" s="109">
        <v>0</v>
      </c>
      <c r="K63" s="110">
        <v>0</v>
      </c>
      <c r="L63" s="154">
        <f t="shared" si="5"/>
        <v>0</v>
      </c>
      <c r="M63" s="155"/>
      <c r="N63" s="86">
        <v>0</v>
      </c>
      <c r="O63" s="127">
        <f t="shared" si="0"/>
      </c>
      <c r="P63" s="86">
        <v>102569</v>
      </c>
      <c r="Q63" s="87">
        <v>10690</v>
      </c>
      <c r="R63" s="123">
        <f t="shared" si="4"/>
        <v>9.59485500467727</v>
      </c>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c r="BU63" s="143"/>
      <c r="BV63" s="143"/>
      <c r="BW63" s="143"/>
      <c r="BX63" s="143"/>
      <c r="BY63" s="143"/>
      <c r="BZ63" s="143"/>
      <c r="CA63" s="143"/>
      <c r="CB63" s="143"/>
      <c r="CC63" s="143"/>
      <c r="CD63" s="143"/>
      <c r="CE63" s="143"/>
      <c r="CF63" s="143"/>
      <c r="CG63" s="143"/>
      <c r="CH63" s="143"/>
      <c r="CI63" s="143"/>
      <c r="CJ63" s="143"/>
      <c r="CK63" s="143"/>
      <c r="CL63" s="143"/>
      <c r="CM63" s="143"/>
      <c r="CN63" s="143"/>
      <c r="CO63" s="143"/>
    </row>
    <row r="64" spans="1:93" s="156" customFormat="1" ht="11.25">
      <c r="A64" s="131">
        <v>59</v>
      </c>
      <c r="B64" s="93"/>
      <c r="C64" s="119" t="s">
        <v>124</v>
      </c>
      <c r="D64" s="67" t="s">
        <v>125</v>
      </c>
      <c r="E64" s="106">
        <v>41985</v>
      </c>
      <c r="F64" s="68" t="s">
        <v>20</v>
      </c>
      <c r="G64" s="157">
        <v>6</v>
      </c>
      <c r="H64" s="63">
        <v>3</v>
      </c>
      <c r="I64" s="84">
        <v>3</v>
      </c>
      <c r="J64" s="111">
        <v>0</v>
      </c>
      <c r="K64" s="112">
        <v>0</v>
      </c>
      <c r="L64" s="154">
        <f t="shared" si="5"/>
        <v>0</v>
      </c>
      <c r="M64" s="155"/>
      <c r="N64" s="79">
        <v>0</v>
      </c>
      <c r="O64" s="127">
        <f t="shared" si="0"/>
      </c>
      <c r="P64" s="79">
        <v>15111.8</v>
      </c>
      <c r="Q64" s="80">
        <v>1232</v>
      </c>
      <c r="R64" s="123">
        <f t="shared" si="4"/>
        <v>12.266071428571427</v>
      </c>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3"/>
      <c r="BQ64" s="143"/>
      <c r="BR64" s="143"/>
      <c r="BS64" s="143"/>
      <c r="BT64" s="143"/>
      <c r="BU64" s="143"/>
      <c r="BV64" s="143"/>
      <c r="BW64" s="143"/>
      <c r="BX64" s="143"/>
      <c r="BY64" s="143"/>
      <c r="BZ64" s="143"/>
      <c r="CA64" s="143"/>
      <c r="CB64" s="143"/>
      <c r="CC64" s="143"/>
      <c r="CD64" s="143"/>
      <c r="CE64" s="143"/>
      <c r="CF64" s="143"/>
      <c r="CG64" s="143"/>
      <c r="CH64" s="143"/>
      <c r="CI64" s="143"/>
      <c r="CJ64" s="143"/>
      <c r="CK64" s="143"/>
      <c r="CL64" s="143"/>
      <c r="CM64" s="143"/>
      <c r="CN64" s="143"/>
      <c r="CO64" s="143"/>
    </row>
    <row r="65" spans="1:18" s="143" customFormat="1" ht="11.25">
      <c r="A65" s="133"/>
      <c r="B65" s="202"/>
      <c r="C65" s="202"/>
      <c r="D65" s="202"/>
      <c r="E65" s="202"/>
      <c r="F65" s="202"/>
      <c r="G65" s="202"/>
      <c r="H65" s="202"/>
      <c r="I65" s="202"/>
      <c r="J65" s="202"/>
      <c r="K65" s="202"/>
      <c r="L65" s="202"/>
      <c r="M65" s="202"/>
      <c r="N65" s="202"/>
      <c r="O65" s="202"/>
      <c r="P65" s="202"/>
      <c r="Q65" s="202"/>
      <c r="R65" s="202"/>
    </row>
    <row r="66" spans="1:18" s="143" customFormat="1" ht="11.25">
      <c r="A66" s="133"/>
      <c r="B66" s="202"/>
      <c r="C66" s="202"/>
      <c r="D66" s="202"/>
      <c r="E66" s="202"/>
      <c r="F66" s="202"/>
      <c r="G66" s="202"/>
      <c r="H66" s="202"/>
      <c r="I66" s="202"/>
      <c r="J66" s="202"/>
      <c r="K66" s="202"/>
      <c r="L66" s="202"/>
      <c r="M66" s="202"/>
      <c r="N66" s="202"/>
      <c r="O66" s="202"/>
      <c r="P66" s="202"/>
      <c r="Q66" s="202"/>
      <c r="R66" s="202"/>
    </row>
    <row r="67" spans="1:18" s="143" customFormat="1" ht="11.25">
      <c r="A67" s="133"/>
      <c r="B67" s="202"/>
      <c r="C67" s="202"/>
      <c r="D67" s="202"/>
      <c r="E67" s="202"/>
      <c r="F67" s="202"/>
      <c r="G67" s="202"/>
      <c r="H67" s="202"/>
      <c r="I67" s="202"/>
      <c r="J67" s="202"/>
      <c r="K67" s="202"/>
      <c r="L67" s="202"/>
      <c r="M67" s="202"/>
      <c r="N67" s="202"/>
      <c r="O67" s="202"/>
      <c r="P67" s="202"/>
      <c r="Q67" s="202"/>
      <c r="R67" s="202"/>
    </row>
    <row r="68" spans="1:18" s="143" customFormat="1" ht="11.25">
      <c r="A68" s="133"/>
      <c r="B68" s="202"/>
      <c r="C68" s="202"/>
      <c r="D68" s="202"/>
      <c r="E68" s="202"/>
      <c r="F68" s="202"/>
      <c r="G68" s="202"/>
      <c r="H68" s="202"/>
      <c r="I68" s="202"/>
      <c r="J68" s="202"/>
      <c r="K68" s="202"/>
      <c r="L68" s="202"/>
      <c r="M68" s="202"/>
      <c r="N68" s="202"/>
      <c r="O68" s="202"/>
      <c r="P68" s="202"/>
      <c r="Q68" s="202"/>
      <c r="R68" s="202"/>
    </row>
    <row r="69" spans="1:18" s="143" customFormat="1" ht="11.25">
      <c r="A69" s="133"/>
      <c r="B69" s="202"/>
      <c r="C69" s="202"/>
      <c r="D69" s="202"/>
      <c r="E69" s="202"/>
      <c r="F69" s="202"/>
      <c r="G69" s="202"/>
      <c r="H69" s="202"/>
      <c r="I69" s="202"/>
      <c r="J69" s="202"/>
      <c r="K69" s="202"/>
      <c r="L69" s="202"/>
      <c r="M69" s="202"/>
      <c r="N69" s="202"/>
      <c r="O69" s="202"/>
      <c r="P69" s="202"/>
      <c r="Q69" s="202"/>
      <c r="R69" s="202"/>
    </row>
    <row r="70" ht="11.25">
      <c r="C70" s="81"/>
    </row>
  </sheetData>
  <sheetProtection/>
  <mergeCells count="6">
    <mergeCell ref="P3:R3"/>
    <mergeCell ref="B65:R69"/>
    <mergeCell ref="B1:D1"/>
    <mergeCell ref="B2:D2"/>
    <mergeCell ref="B3:D3"/>
    <mergeCell ref="J3:M3"/>
  </mergeCells>
  <hyperlinks>
    <hyperlink ref="B2" r:id="rId1" display="http://www.antraktsinema.com"/>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dimension ref="A1:EA72"/>
  <sheetViews>
    <sheetView zoomScale="70" zoomScaleNormal="70" zoomScalePageLayoutView="0" workbookViewId="0" topLeftCell="A1">
      <selection activeCell="A5" sqref="A5"/>
    </sheetView>
  </sheetViews>
  <sheetFormatPr defaultColWidth="3.421875" defaultRowHeight="9.75" customHeight="1"/>
  <cols>
    <col min="1" max="1" width="2.7109375" style="99" bestFit="1" customWidth="1"/>
    <col min="2" max="2" width="3.57421875" style="2" bestFit="1" customWidth="1"/>
    <col min="3" max="3" width="38.28125" style="1" bestFit="1" customWidth="1"/>
    <col min="4" max="9" width="3.140625" style="1" bestFit="1" customWidth="1"/>
    <col min="10" max="10" width="3.140625" style="1" customWidth="1"/>
    <col min="11" max="11" width="3.140625" style="1" bestFit="1" customWidth="1"/>
    <col min="12" max="12" width="8.57421875" style="1" bestFit="1" customWidth="1"/>
    <col min="13" max="13" width="18.8515625" style="5" bestFit="1" customWidth="1"/>
    <col min="14" max="14" width="15.7109375" style="5" bestFit="1" customWidth="1"/>
    <col min="15" max="15" width="25.421875" style="5" bestFit="1" customWidth="1"/>
    <col min="16" max="16" width="6.7109375" style="108" bestFit="1" customWidth="1"/>
    <col min="17" max="17" width="15.7109375" style="3" bestFit="1" customWidth="1"/>
    <col min="18" max="20" width="3.421875" style="103" bestFit="1" customWidth="1"/>
    <col min="21" max="22" width="3.421875" style="187" bestFit="1" customWidth="1"/>
    <col min="23" max="23" width="3.140625" style="187" bestFit="1" customWidth="1"/>
    <col min="24" max="24" width="4.57421875" style="188" bestFit="1" customWidth="1"/>
    <col min="25" max="25" width="3.421875" style="188" bestFit="1" customWidth="1"/>
    <col min="26" max="26" width="3.140625" style="188" bestFit="1" customWidth="1"/>
    <col min="27" max="27" width="8.28125" style="6" bestFit="1" customWidth="1"/>
    <col min="28" max="28" width="7.421875" style="7" bestFit="1" customWidth="1"/>
    <col min="29" max="29" width="9.57421875" style="6" bestFit="1" customWidth="1"/>
    <col min="30" max="30" width="7.421875" style="7" bestFit="1" customWidth="1"/>
    <col min="31" max="31" width="9.57421875" style="8" bestFit="1" customWidth="1"/>
    <col min="32" max="32" width="7.421875" style="9" bestFit="1" customWidth="1"/>
    <col min="33" max="33" width="9.57421875" style="10" bestFit="1" customWidth="1"/>
    <col min="34" max="34" width="7.421875" style="11" bestFit="1" customWidth="1"/>
    <col min="35" max="35" width="4.28125" style="12" bestFit="1" customWidth="1"/>
    <col min="36" max="36" width="4.57421875" style="13" bestFit="1" customWidth="1"/>
    <col min="37" max="37" width="9.8515625" style="13" hidden="1" customWidth="1"/>
    <col min="38" max="38" width="6.7109375" style="13" hidden="1" customWidth="1"/>
    <col min="39" max="39" width="5.8515625" style="14" hidden="1" customWidth="1"/>
    <col min="40" max="40" width="5.57421875" style="14" hidden="1" customWidth="1"/>
    <col min="41" max="41" width="9.8515625" style="13" hidden="1" customWidth="1"/>
    <col min="42" max="42" width="6.7109375" style="7" hidden="1" customWidth="1"/>
    <col min="43" max="43" width="9.8515625" style="8" hidden="1" customWidth="1"/>
    <col min="44" max="44" width="6.7109375" style="9" hidden="1" customWidth="1"/>
    <col min="45" max="46" width="6.140625" style="15" hidden="1" customWidth="1"/>
    <col min="47" max="47" width="5.00390625" style="7" hidden="1" customWidth="1"/>
    <col min="48" max="48" width="6.140625" style="6" hidden="1" customWidth="1"/>
    <col min="49" max="49" width="9.8515625" style="6" hidden="1" customWidth="1"/>
    <col min="50" max="50" width="6.7109375" style="6" hidden="1" customWidth="1"/>
    <col min="51" max="52" width="3.28125" style="7" hidden="1" customWidth="1"/>
    <col min="53" max="53" width="10.28125" style="8" bestFit="1" customWidth="1"/>
    <col min="54" max="54" width="7.421875" style="16" bestFit="1" customWidth="1"/>
    <col min="55" max="55" width="4.57421875" style="4" bestFit="1" customWidth="1"/>
    <col min="56" max="56" width="9.57421875" style="103" customWidth="1"/>
    <col min="57" max="57" width="8.140625" style="1" bestFit="1" customWidth="1"/>
    <col min="58" max="58" width="6.140625" style="1" bestFit="1" customWidth="1"/>
    <col min="59" max="59" width="4.421875" style="1" bestFit="1" customWidth="1"/>
    <col min="60" max="60" width="6.140625" style="1" bestFit="1" customWidth="1"/>
    <col min="61" max="61" width="4.421875" style="1" bestFit="1" customWidth="1"/>
    <col min="62" max="62" width="3.57421875" style="1" bestFit="1" customWidth="1"/>
    <col min="63" max="16384" width="3.421875" style="1" customWidth="1"/>
  </cols>
  <sheetData>
    <row r="1" spans="1:56" s="104" customFormat="1" ht="12.75">
      <c r="A1" s="40" t="s">
        <v>7</v>
      </c>
      <c r="B1" s="203" t="s">
        <v>187</v>
      </c>
      <c r="C1" s="203"/>
      <c r="D1" s="203"/>
      <c r="E1" s="41"/>
      <c r="F1" s="41"/>
      <c r="G1" s="41"/>
      <c r="H1" s="41"/>
      <c r="I1" s="41"/>
      <c r="J1" s="41"/>
      <c r="K1" s="41"/>
      <c r="L1" s="41"/>
      <c r="M1" s="41"/>
      <c r="N1" s="41"/>
      <c r="O1" s="41"/>
      <c r="P1" s="42"/>
      <c r="Q1" s="41"/>
      <c r="R1" s="42"/>
      <c r="S1" s="42"/>
      <c r="T1" s="42"/>
      <c r="U1" s="42"/>
      <c r="V1" s="42"/>
      <c r="W1" s="42"/>
      <c r="X1" s="42"/>
      <c r="Y1" s="42"/>
      <c r="Z1" s="42"/>
      <c r="AA1" s="215" t="s">
        <v>16</v>
      </c>
      <c r="AB1" s="216"/>
      <c r="AC1" s="216"/>
      <c r="AD1" s="216"/>
      <c r="AE1" s="216"/>
      <c r="AF1" s="216"/>
      <c r="AG1" s="216"/>
      <c r="AH1" s="216"/>
      <c r="AI1" s="216"/>
      <c r="AJ1" s="216"/>
      <c r="AK1" s="216"/>
      <c r="AL1" s="216"/>
      <c r="AM1" s="216"/>
      <c r="AN1" s="216"/>
      <c r="AO1" s="216"/>
      <c r="AP1" s="216"/>
      <c r="AQ1" s="216"/>
      <c r="AR1" s="216"/>
      <c r="AS1" s="216"/>
      <c r="AT1" s="216"/>
      <c r="AU1" s="216"/>
      <c r="AV1" s="216"/>
      <c r="AW1" s="216"/>
      <c r="AX1" s="216"/>
      <c r="AY1" s="216"/>
      <c r="AZ1" s="216"/>
      <c r="BA1" s="216"/>
      <c r="BB1" s="216"/>
      <c r="BC1" s="216"/>
      <c r="BD1" s="216"/>
    </row>
    <row r="2" spans="1:56" s="104" customFormat="1" ht="12.75">
      <c r="A2" s="40"/>
      <c r="B2" s="204" t="s">
        <v>13</v>
      </c>
      <c r="C2" s="205"/>
      <c r="D2" s="205"/>
      <c r="E2" s="43"/>
      <c r="F2" s="43"/>
      <c r="G2" s="43"/>
      <c r="H2" s="43"/>
      <c r="I2" s="43"/>
      <c r="J2" s="43"/>
      <c r="K2" s="43"/>
      <c r="L2" s="43"/>
      <c r="M2" s="43"/>
      <c r="N2" s="43"/>
      <c r="O2" s="43"/>
      <c r="P2" s="44"/>
      <c r="Q2" s="43"/>
      <c r="R2" s="44"/>
      <c r="S2" s="44"/>
      <c r="T2" s="44"/>
      <c r="U2" s="44"/>
      <c r="V2" s="44"/>
      <c r="W2" s="44"/>
      <c r="X2" s="45"/>
      <c r="Y2" s="46"/>
      <c r="Z2" s="46"/>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row>
    <row r="3" spans="1:56" s="104" customFormat="1" ht="12">
      <c r="A3" s="40"/>
      <c r="B3" s="206" t="s">
        <v>254</v>
      </c>
      <c r="C3" s="206"/>
      <c r="D3" s="206"/>
      <c r="E3" s="47"/>
      <c r="F3" s="47"/>
      <c r="G3" s="47"/>
      <c r="H3" s="47"/>
      <c r="I3" s="47"/>
      <c r="J3" s="47"/>
      <c r="K3" s="47"/>
      <c r="L3" s="48"/>
      <c r="M3" s="49"/>
      <c r="N3" s="49"/>
      <c r="O3" s="49"/>
      <c r="P3" s="50"/>
      <c r="Q3" s="49"/>
      <c r="R3" s="50"/>
      <c r="S3" s="50"/>
      <c r="T3" s="50"/>
      <c r="U3" s="50"/>
      <c r="V3" s="50"/>
      <c r="W3" s="50"/>
      <c r="X3" s="50"/>
      <c r="Y3" s="50"/>
      <c r="Z3" s="50"/>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row>
    <row r="4" spans="1:56" s="52" customFormat="1" ht="11.25">
      <c r="A4" s="51"/>
      <c r="B4" s="170"/>
      <c r="C4" s="171"/>
      <c r="D4" s="171"/>
      <c r="E4" s="172"/>
      <c r="F4" s="172"/>
      <c r="G4" s="172"/>
      <c r="H4" s="172"/>
      <c r="I4" s="172"/>
      <c r="J4" s="172"/>
      <c r="K4" s="172"/>
      <c r="L4" s="172"/>
      <c r="M4" s="172"/>
      <c r="N4" s="172"/>
      <c r="O4" s="171"/>
      <c r="P4" s="173"/>
      <c r="Q4" s="174"/>
      <c r="R4" s="174"/>
      <c r="S4" s="174"/>
      <c r="T4" s="174"/>
      <c r="U4" s="174"/>
      <c r="V4" s="174"/>
      <c r="W4" s="174"/>
      <c r="X4" s="175"/>
      <c r="Y4" s="175"/>
      <c r="Z4" s="174"/>
      <c r="AA4" s="213" t="s">
        <v>188</v>
      </c>
      <c r="AB4" s="213"/>
      <c r="AC4" s="210" t="s">
        <v>189</v>
      </c>
      <c r="AD4" s="210"/>
      <c r="AE4" s="210" t="s">
        <v>190</v>
      </c>
      <c r="AF4" s="210"/>
      <c r="AG4" s="210" t="s">
        <v>191</v>
      </c>
      <c r="AH4" s="210"/>
      <c r="AI4" s="210"/>
      <c r="AJ4" s="210"/>
      <c r="AK4" s="213" t="s">
        <v>192</v>
      </c>
      <c r="AL4" s="214"/>
      <c r="AM4" s="213" t="s">
        <v>193</v>
      </c>
      <c r="AN4" s="219"/>
      <c r="AO4" s="213" t="s">
        <v>194</v>
      </c>
      <c r="AP4" s="214"/>
      <c r="AQ4" s="213" t="s">
        <v>195</v>
      </c>
      <c r="AR4" s="214"/>
      <c r="AS4" s="213"/>
      <c r="AT4" s="214"/>
      <c r="AU4" s="213" t="s">
        <v>195</v>
      </c>
      <c r="AV4" s="214"/>
      <c r="AW4" s="213" t="s">
        <v>192</v>
      </c>
      <c r="AX4" s="214"/>
      <c r="AY4" s="213" t="s">
        <v>193</v>
      </c>
      <c r="AZ4" s="219"/>
      <c r="BA4" s="210" t="s">
        <v>196</v>
      </c>
      <c r="BB4" s="210"/>
      <c r="BC4" s="210"/>
      <c r="BD4" s="211" t="s">
        <v>197</v>
      </c>
    </row>
    <row r="5" spans="1:56" s="58" customFormat="1" ht="69">
      <c r="A5" s="53"/>
      <c r="B5" s="176"/>
      <c r="C5" s="177" t="s">
        <v>198</v>
      </c>
      <c r="D5" s="178" t="s">
        <v>199</v>
      </c>
      <c r="E5" s="178" t="s">
        <v>200</v>
      </c>
      <c r="F5" s="178" t="s">
        <v>201</v>
      </c>
      <c r="G5" s="178" t="s">
        <v>202</v>
      </c>
      <c r="H5" s="178" t="s">
        <v>203</v>
      </c>
      <c r="I5" s="178" t="s">
        <v>204</v>
      </c>
      <c r="J5" s="178" t="s">
        <v>205</v>
      </c>
      <c r="K5" s="178" t="s">
        <v>206</v>
      </c>
      <c r="L5" s="179" t="s">
        <v>207</v>
      </c>
      <c r="M5" s="179" t="s">
        <v>208</v>
      </c>
      <c r="N5" s="179" t="s">
        <v>209</v>
      </c>
      <c r="O5" s="177" t="s">
        <v>210</v>
      </c>
      <c r="P5" s="180" t="s">
        <v>211</v>
      </c>
      <c r="Q5" s="181" t="s">
        <v>212</v>
      </c>
      <c r="R5" s="178" t="s">
        <v>213</v>
      </c>
      <c r="S5" s="178" t="s">
        <v>214</v>
      </c>
      <c r="T5" s="178" t="s">
        <v>215</v>
      </c>
      <c r="U5" s="178" t="s">
        <v>216</v>
      </c>
      <c r="V5" s="178" t="s">
        <v>217</v>
      </c>
      <c r="W5" s="178" t="s">
        <v>193</v>
      </c>
      <c r="X5" s="178" t="s">
        <v>218</v>
      </c>
      <c r="Y5" s="178" t="s">
        <v>219</v>
      </c>
      <c r="Z5" s="178" t="s">
        <v>220</v>
      </c>
      <c r="AA5" s="179" t="s">
        <v>221</v>
      </c>
      <c r="AB5" s="182" t="s">
        <v>222</v>
      </c>
      <c r="AC5" s="183" t="s">
        <v>221</v>
      </c>
      <c r="AD5" s="184" t="s">
        <v>222</v>
      </c>
      <c r="AE5" s="183" t="s">
        <v>221</v>
      </c>
      <c r="AF5" s="184" t="s">
        <v>222</v>
      </c>
      <c r="AG5" s="183" t="s">
        <v>235</v>
      </c>
      <c r="AH5" s="184" t="s">
        <v>222</v>
      </c>
      <c r="AI5" s="185" t="s">
        <v>223</v>
      </c>
      <c r="AJ5" s="185" t="s">
        <v>224</v>
      </c>
      <c r="AK5" s="183" t="s">
        <v>221</v>
      </c>
      <c r="AL5" s="184" t="s">
        <v>225</v>
      </c>
      <c r="AM5" s="185" t="s">
        <v>226</v>
      </c>
      <c r="AN5" s="185" t="s">
        <v>227</v>
      </c>
      <c r="AO5" s="183" t="s">
        <v>221</v>
      </c>
      <c r="AP5" s="184" t="s">
        <v>225</v>
      </c>
      <c r="AQ5" s="183" t="s">
        <v>235</v>
      </c>
      <c r="AR5" s="184" t="s">
        <v>225</v>
      </c>
      <c r="AS5" s="185" t="s">
        <v>229</v>
      </c>
      <c r="AT5" s="185" t="s">
        <v>230</v>
      </c>
      <c r="AU5" s="185" t="s">
        <v>223</v>
      </c>
      <c r="AV5" s="185" t="s">
        <v>224</v>
      </c>
      <c r="AW5" s="183" t="s">
        <v>221</v>
      </c>
      <c r="AX5" s="184" t="s">
        <v>225</v>
      </c>
      <c r="AY5" s="185" t="s">
        <v>226</v>
      </c>
      <c r="AZ5" s="185" t="s">
        <v>227</v>
      </c>
      <c r="BA5" s="183" t="s">
        <v>221</v>
      </c>
      <c r="BB5" s="184" t="s">
        <v>222</v>
      </c>
      <c r="BC5" s="185" t="s">
        <v>224</v>
      </c>
      <c r="BD5" s="212"/>
    </row>
    <row r="6" spans="51:52" ht="9.75" customHeight="1">
      <c r="AY6" s="121"/>
      <c r="AZ6" s="121"/>
    </row>
    <row r="7" spans="1:131" s="82" customFormat="1" ht="9" customHeight="1">
      <c r="A7" s="98">
        <v>1</v>
      </c>
      <c r="B7" s="83"/>
      <c r="C7" s="117" t="s">
        <v>177</v>
      </c>
      <c r="D7" s="36"/>
      <c r="E7" s="36"/>
      <c r="F7" s="36"/>
      <c r="G7" s="36"/>
      <c r="H7" s="36"/>
      <c r="I7" s="36"/>
      <c r="J7" s="36" t="s">
        <v>186</v>
      </c>
      <c r="K7" s="91"/>
      <c r="L7" s="63"/>
      <c r="M7" s="66" t="s">
        <v>58</v>
      </c>
      <c r="N7" s="65"/>
      <c r="O7" s="85" t="s">
        <v>177</v>
      </c>
      <c r="P7" s="105">
        <v>42005</v>
      </c>
      <c r="Q7" s="68" t="s">
        <v>10</v>
      </c>
      <c r="R7" s="63">
        <v>343</v>
      </c>
      <c r="S7" s="63">
        <v>74</v>
      </c>
      <c r="T7" s="63">
        <v>327</v>
      </c>
      <c r="U7" s="153">
        <v>630</v>
      </c>
      <c r="V7" s="153">
        <v>630</v>
      </c>
      <c r="W7" s="189">
        <f>U7-V7</f>
        <v>0</v>
      </c>
      <c r="X7" s="190">
        <v>2248</v>
      </c>
      <c r="Y7" s="191">
        <f aca="true" t="shared" si="0" ref="Y7:Y15">AH7/X7</f>
        <v>205.90169039145908</v>
      </c>
      <c r="Z7" s="84">
        <v>2</v>
      </c>
      <c r="AA7" s="86">
        <v>914192</v>
      </c>
      <c r="AB7" s="87">
        <v>84491</v>
      </c>
      <c r="AC7" s="86">
        <v>2004489</v>
      </c>
      <c r="AD7" s="87">
        <v>177703</v>
      </c>
      <c r="AE7" s="86">
        <v>2245530</v>
      </c>
      <c r="AF7" s="87">
        <v>200673</v>
      </c>
      <c r="AG7" s="113">
        <f aca="true" t="shared" si="1" ref="AG7:AG38">AA7+AC7+AE7</f>
        <v>5164211</v>
      </c>
      <c r="AH7" s="114">
        <f aca="true" t="shared" si="2" ref="AH7:AH38">AB7+AD7+AF7</f>
        <v>462867</v>
      </c>
      <c r="AI7" s="124">
        <f aca="true" t="shared" si="3" ref="AI7:AI65">AH7/U7</f>
        <v>734.7095238095238</v>
      </c>
      <c r="AJ7" s="125">
        <f aca="true" t="shared" si="4" ref="AJ7:AJ38">AG7/AH7</f>
        <v>11.15700838469798</v>
      </c>
      <c r="AK7" s="74">
        <v>5469939</v>
      </c>
      <c r="AL7" s="75">
        <v>487818</v>
      </c>
      <c r="AM7" s="122">
        <f>IF(AK7&lt;&gt;0,-(AK7-AG7)/AK7,"")</f>
        <v>-0.055892396606251005</v>
      </c>
      <c r="AN7" s="122">
        <f>IF(AL7&lt;&gt;0,-(AL7-AH7)/AL7,"")</f>
        <v>-0.05114817411411633</v>
      </c>
      <c r="AO7" s="77"/>
      <c r="AP7" s="78"/>
      <c r="AQ7" s="109">
        <v>8765610</v>
      </c>
      <c r="AR7" s="110">
        <v>822798</v>
      </c>
      <c r="AS7" s="76"/>
      <c r="AT7" s="76"/>
      <c r="AU7" s="72"/>
      <c r="AV7" s="73"/>
      <c r="AW7" s="86">
        <v>8765610</v>
      </c>
      <c r="AX7" s="87">
        <v>822798</v>
      </c>
      <c r="AY7" s="122">
        <f>IF(AW7&lt;&gt;0,-(AW7-AQ7)/AW7,"")</f>
        <v>0</v>
      </c>
      <c r="AZ7" s="122">
        <f>IF(AX7&lt;&gt;0,-(AX7-AR7)/AX7,"")</f>
        <v>0</v>
      </c>
      <c r="BA7" s="89">
        <v>15647800</v>
      </c>
      <c r="BB7" s="90">
        <v>1440718</v>
      </c>
      <c r="BC7" s="123">
        <f aca="true" t="shared" si="5" ref="BC7:BC65">BA7/BB7</f>
        <v>10.86111230650273</v>
      </c>
      <c r="BD7" s="101">
        <v>42013</v>
      </c>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row>
    <row r="8" spans="1:131" s="82" customFormat="1" ht="9" customHeight="1">
      <c r="A8" s="98">
        <v>2</v>
      </c>
      <c r="B8" s="100" t="s">
        <v>231</v>
      </c>
      <c r="C8" s="117" t="s">
        <v>240</v>
      </c>
      <c r="D8" s="36"/>
      <c r="E8" s="36"/>
      <c r="F8" s="36"/>
      <c r="G8" s="36"/>
      <c r="H8" s="36"/>
      <c r="I8" s="36"/>
      <c r="J8" s="36" t="s">
        <v>186</v>
      </c>
      <c r="K8" s="91"/>
      <c r="L8" s="88"/>
      <c r="M8" s="66" t="s">
        <v>18</v>
      </c>
      <c r="N8" s="66"/>
      <c r="O8" s="85" t="s">
        <v>240</v>
      </c>
      <c r="P8" s="105">
        <v>42013</v>
      </c>
      <c r="Q8" s="68" t="s">
        <v>12</v>
      </c>
      <c r="R8" s="63">
        <v>180</v>
      </c>
      <c r="S8" s="63">
        <v>62</v>
      </c>
      <c r="T8" s="63">
        <v>246</v>
      </c>
      <c r="U8" s="153">
        <v>254</v>
      </c>
      <c r="V8" s="153" t="s">
        <v>62</v>
      </c>
      <c r="W8" s="189" t="s">
        <v>62</v>
      </c>
      <c r="X8" s="190">
        <v>1339</v>
      </c>
      <c r="Y8" s="191">
        <f t="shared" si="0"/>
        <v>131.87005227781927</v>
      </c>
      <c r="Z8" s="84">
        <v>1</v>
      </c>
      <c r="AA8" s="86">
        <v>396259</v>
      </c>
      <c r="AB8" s="87">
        <v>35336</v>
      </c>
      <c r="AC8" s="86">
        <v>719111</v>
      </c>
      <c r="AD8" s="87">
        <v>62704</v>
      </c>
      <c r="AE8" s="86">
        <v>896439</v>
      </c>
      <c r="AF8" s="87">
        <v>78534</v>
      </c>
      <c r="AG8" s="113">
        <f t="shared" si="1"/>
        <v>2011809</v>
      </c>
      <c r="AH8" s="114">
        <f t="shared" si="2"/>
        <v>176574</v>
      </c>
      <c r="AI8" s="124">
        <f t="shared" si="3"/>
        <v>695.1732283464567</v>
      </c>
      <c r="AJ8" s="125">
        <f t="shared" si="4"/>
        <v>11.393574365421863</v>
      </c>
      <c r="AK8" s="74"/>
      <c r="AL8" s="75"/>
      <c r="AM8" s="122"/>
      <c r="AN8" s="122"/>
      <c r="AO8" s="77"/>
      <c r="AP8" s="78"/>
      <c r="AQ8" s="109"/>
      <c r="AR8" s="110"/>
      <c r="AS8" s="122"/>
      <c r="AT8" s="122"/>
      <c r="AU8" s="124"/>
      <c r="AV8" s="125"/>
      <c r="AW8" s="86"/>
      <c r="AX8" s="87"/>
      <c r="AY8" s="122"/>
      <c r="AZ8" s="122"/>
      <c r="BA8" s="86">
        <v>2011809</v>
      </c>
      <c r="BB8" s="87">
        <v>176574</v>
      </c>
      <c r="BC8" s="123">
        <f t="shared" si="5"/>
        <v>11.393574365421863</v>
      </c>
      <c r="BD8" s="101">
        <v>42013</v>
      </c>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row>
    <row r="9" spans="1:131" s="82" customFormat="1" ht="9" customHeight="1">
      <c r="A9" s="98">
        <v>3</v>
      </c>
      <c r="B9" s="83"/>
      <c r="C9" s="117" t="s">
        <v>154</v>
      </c>
      <c r="D9" s="36" t="s">
        <v>186</v>
      </c>
      <c r="E9" s="36" t="s">
        <v>186</v>
      </c>
      <c r="F9" s="36"/>
      <c r="G9" s="36"/>
      <c r="H9" s="36"/>
      <c r="I9" s="36"/>
      <c r="J9" s="36"/>
      <c r="K9" s="91"/>
      <c r="L9" s="88"/>
      <c r="M9" s="66" t="s">
        <v>152</v>
      </c>
      <c r="N9" s="65" t="s">
        <v>28</v>
      </c>
      <c r="O9" s="85" t="s">
        <v>151</v>
      </c>
      <c r="P9" s="105">
        <v>41999</v>
      </c>
      <c r="Q9" s="68" t="s">
        <v>80</v>
      </c>
      <c r="R9" s="63">
        <v>272</v>
      </c>
      <c r="S9" s="63">
        <v>63</v>
      </c>
      <c r="T9" s="63">
        <v>268</v>
      </c>
      <c r="U9" s="153">
        <v>326</v>
      </c>
      <c r="V9" s="153">
        <v>366</v>
      </c>
      <c r="W9" s="189">
        <f>U9-V9</f>
        <v>-40</v>
      </c>
      <c r="X9" s="190">
        <v>1468</v>
      </c>
      <c r="Y9" s="191">
        <f t="shared" si="0"/>
        <v>86.48705722070845</v>
      </c>
      <c r="Z9" s="84">
        <v>3</v>
      </c>
      <c r="AA9" s="86">
        <v>325839.69</v>
      </c>
      <c r="AB9" s="87">
        <v>28470</v>
      </c>
      <c r="AC9" s="86">
        <v>577393.39</v>
      </c>
      <c r="AD9" s="87">
        <v>48353</v>
      </c>
      <c r="AE9" s="86">
        <v>588162.32</v>
      </c>
      <c r="AF9" s="87">
        <v>50140</v>
      </c>
      <c r="AG9" s="113">
        <f t="shared" si="1"/>
        <v>1491395.4</v>
      </c>
      <c r="AH9" s="114">
        <f t="shared" si="2"/>
        <v>126963</v>
      </c>
      <c r="AI9" s="124">
        <f t="shared" si="3"/>
        <v>389.45705521472394</v>
      </c>
      <c r="AJ9" s="125">
        <f t="shared" si="4"/>
        <v>11.746693131069682</v>
      </c>
      <c r="AK9" s="74">
        <v>2637664.55</v>
      </c>
      <c r="AL9" s="75">
        <v>220108</v>
      </c>
      <c r="AM9" s="122">
        <f aca="true" t="shared" si="6" ref="AM9:AN11">IF(AK9&lt;&gt;0,-(AK9-AG9)/AK9,"")</f>
        <v>-0.4345773043808774</v>
      </c>
      <c r="AN9" s="122">
        <f t="shared" si="6"/>
        <v>-0.423178621404038</v>
      </c>
      <c r="AO9" s="77">
        <f aca="true" t="shared" si="7" ref="AO9:AP11">AQ9-AG9</f>
        <v>2233764.45</v>
      </c>
      <c r="AP9" s="78">
        <f t="shared" si="7"/>
        <v>201361</v>
      </c>
      <c r="AQ9" s="109">
        <v>3725159.85</v>
      </c>
      <c r="AR9" s="110">
        <v>328324</v>
      </c>
      <c r="AS9" s="122">
        <f>AH9*1/AR9</f>
        <v>0.38670033259828707</v>
      </c>
      <c r="AT9" s="122">
        <f>AP9*1/AR9</f>
        <v>0.6132996674017129</v>
      </c>
      <c r="AU9" s="124">
        <f>AR9/U9</f>
        <v>1007.1288343558282</v>
      </c>
      <c r="AV9" s="125">
        <f>AQ9/AR9</f>
        <v>11.34598704328651</v>
      </c>
      <c r="AW9" s="86">
        <v>3725159.85</v>
      </c>
      <c r="AX9" s="87">
        <v>328324</v>
      </c>
      <c r="AY9" s="122">
        <f aca="true" t="shared" si="8" ref="AY9:AZ11">IF(AW9&lt;&gt;0,-(AW9-AQ9)/AW9,"")</f>
        <v>0</v>
      </c>
      <c r="AZ9" s="122">
        <f t="shared" si="8"/>
        <v>0</v>
      </c>
      <c r="BA9" s="86">
        <v>10979188.1</v>
      </c>
      <c r="BB9" s="87">
        <v>967671</v>
      </c>
      <c r="BC9" s="123">
        <f t="shared" si="5"/>
        <v>11.345992697931425</v>
      </c>
      <c r="BD9" s="101">
        <v>42013</v>
      </c>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81"/>
      <c r="DJ9" s="81"/>
      <c r="DK9" s="81"/>
      <c r="DL9" s="81"/>
      <c r="DM9" s="81"/>
      <c r="DN9" s="81"/>
      <c r="DO9" s="81"/>
      <c r="DP9" s="81"/>
      <c r="DQ9" s="81"/>
      <c r="DR9" s="81"/>
      <c r="DS9" s="81"/>
      <c r="DT9" s="81"/>
      <c r="DU9" s="81"/>
      <c r="DV9" s="81"/>
      <c r="DW9" s="81"/>
      <c r="DX9" s="81"/>
      <c r="DY9" s="81"/>
      <c r="DZ9" s="81"/>
      <c r="EA9" s="81"/>
    </row>
    <row r="10" spans="1:131" s="82" customFormat="1" ht="9" customHeight="1">
      <c r="A10" s="98">
        <v>4</v>
      </c>
      <c r="B10" s="83"/>
      <c r="C10" s="118" t="s">
        <v>148</v>
      </c>
      <c r="D10" s="36" t="s">
        <v>186</v>
      </c>
      <c r="E10" s="36"/>
      <c r="F10" s="36"/>
      <c r="G10" s="36"/>
      <c r="H10" s="36"/>
      <c r="I10" s="36"/>
      <c r="J10" s="36" t="s">
        <v>186</v>
      </c>
      <c r="K10" s="92"/>
      <c r="L10" s="63"/>
      <c r="M10" s="65" t="s">
        <v>149</v>
      </c>
      <c r="N10" s="66"/>
      <c r="O10" s="67" t="s">
        <v>148</v>
      </c>
      <c r="P10" s="106">
        <v>41999</v>
      </c>
      <c r="Q10" s="68" t="s">
        <v>11</v>
      </c>
      <c r="R10" s="157">
        <v>147</v>
      </c>
      <c r="S10" s="157">
        <v>55</v>
      </c>
      <c r="T10" s="157">
        <v>172</v>
      </c>
      <c r="U10" s="63">
        <v>174</v>
      </c>
      <c r="V10" s="63">
        <v>159</v>
      </c>
      <c r="W10" s="189">
        <f>U10-V10</f>
        <v>15</v>
      </c>
      <c r="X10" s="190">
        <v>874</v>
      </c>
      <c r="Y10" s="191">
        <f t="shared" si="0"/>
        <v>117.16361556064074</v>
      </c>
      <c r="Z10" s="84">
        <v>3</v>
      </c>
      <c r="AA10" s="70">
        <v>234112</v>
      </c>
      <c r="AB10" s="71">
        <v>21476</v>
      </c>
      <c r="AC10" s="70">
        <v>401750</v>
      </c>
      <c r="AD10" s="71">
        <v>35367</v>
      </c>
      <c r="AE10" s="70">
        <v>512987</v>
      </c>
      <c r="AF10" s="71">
        <v>45558</v>
      </c>
      <c r="AG10" s="113">
        <f t="shared" si="1"/>
        <v>1148849</v>
      </c>
      <c r="AH10" s="114">
        <f t="shared" si="2"/>
        <v>102401</v>
      </c>
      <c r="AI10" s="124">
        <f t="shared" si="3"/>
        <v>588.5114942528736</v>
      </c>
      <c r="AJ10" s="125">
        <f t="shared" si="4"/>
        <v>11.219118953916466</v>
      </c>
      <c r="AK10" s="74">
        <v>1538022</v>
      </c>
      <c r="AL10" s="75">
        <v>135436</v>
      </c>
      <c r="AM10" s="122">
        <f t="shared" si="6"/>
        <v>-0.2530347420257968</v>
      </c>
      <c r="AN10" s="122">
        <f t="shared" si="6"/>
        <v>-0.2439159455388523</v>
      </c>
      <c r="AO10" s="77">
        <f t="shared" si="7"/>
        <v>1167824</v>
      </c>
      <c r="AP10" s="78">
        <f t="shared" si="7"/>
        <v>111376</v>
      </c>
      <c r="AQ10" s="111">
        <v>2316673</v>
      </c>
      <c r="AR10" s="112">
        <v>213777</v>
      </c>
      <c r="AS10" s="122">
        <f>AH10*1/AR10</f>
        <v>0.47900849951117286</v>
      </c>
      <c r="AT10" s="122">
        <f>AP10*1/AR10</f>
        <v>0.5209915004888271</v>
      </c>
      <c r="AU10" s="124">
        <f>AR10/U10</f>
        <v>1228.603448275862</v>
      </c>
      <c r="AV10" s="125">
        <f>AQ10/AR10</f>
        <v>10.836867389850172</v>
      </c>
      <c r="AW10" s="79">
        <v>2316673</v>
      </c>
      <c r="AX10" s="80">
        <v>213777</v>
      </c>
      <c r="AY10" s="122">
        <f t="shared" si="8"/>
        <v>0</v>
      </c>
      <c r="AZ10" s="122">
        <f t="shared" si="8"/>
        <v>0</v>
      </c>
      <c r="BA10" s="79">
        <v>6034699</v>
      </c>
      <c r="BB10" s="80">
        <v>553427</v>
      </c>
      <c r="BC10" s="123">
        <f t="shared" si="5"/>
        <v>10.904236692463504</v>
      </c>
      <c r="BD10" s="101">
        <v>42013</v>
      </c>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row>
    <row r="11" spans="1:131" s="82" customFormat="1" ht="9" customHeight="1">
      <c r="A11" s="98">
        <v>5</v>
      </c>
      <c r="B11" s="63"/>
      <c r="C11" s="118" t="s">
        <v>137</v>
      </c>
      <c r="D11" s="36" t="s">
        <v>186</v>
      </c>
      <c r="E11" s="36" t="s">
        <v>186</v>
      </c>
      <c r="F11" s="36" t="s">
        <v>186</v>
      </c>
      <c r="G11" s="36" t="s">
        <v>186</v>
      </c>
      <c r="H11" s="36" t="s">
        <v>186</v>
      </c>
      <c r="I11" s="36"/>
      <c r="J11" s="64"/>
      <c r="K11" s="36" t="s">
        <v>186</v>
      </c>
      <c r="L11" s="63" t="s">
        <v>17</v>
      </c>
      <c r="M11" s="65" t="s">
        <v>6</v>
      </c>
      <c r="N11" s="66"/>
      <c r="O11" s="67" t="s">
        <v>138</v>
      </c>
      <c r="P11" s="106">
        <v>41990</v>
      </c>
      <c r="Q11" s="68" t="s">
        <v>11</v>
      </c>
      <c r="R11" s="157">
        <v>343</v>
      </c>
      <c r="S11" s="157">
        <v>334</v>
      </c>
      <c r="T11" s="157">
        <v>310</v>
      </c>
      <c r="U11" s="63">
        <v>310</v>
      </c>
      <c r="V11" s="63">
        <v>341</v>
      </c>
      <c r="W11" s="189">
        <f>U11-V11</f>
        <v>-31</v>
      </c>
      <c r="X11" s="190">
        <v>909</v>
      </c>
      <c r="Y11" s="191">
        <f t="shared" si="0"/>
        <v>72.11661166116612</v>
      </c>
      <c r="Z11" s="84">
        <v>4</v>
      </c>
      <c r="AA11" s="70">
        <v>188533</v>
      </c>
      <c r="AB11" s="71">
        <v>14812</v>
      </c>
      <c r="AC11" s="70">
        <v>322244</v>
      </c>
      <c r="AD11" s="71">
        <v>24878</v>
      </c>
      <c r="AE11" s="70">
        <v>327673</v>
      </c>
      <c r="AF11" s="71">
        <v>25864</v>
      </c>
      <c r="AG11" s="113">
        <f t="shared" si="1"/>
        <v>838450</v>
      </c>
      <c r="AH11" s="114">
        <f t="shared" si="2"/>
        <v>65554</v>
      </c>
      <c r="AI11" s="124">
        <f t="shared" si="3"/>
        <v>211.46451612903226</v>
      </c>
      <c r="AJ11" s="125">
        <f t="shared" si="4"/>
        <v>12.790218750953413</v>
      </c>
      <c r="AK11" s="74">
        <v>1794633</v>
      </c>
      <c r="AL11" s="75">
        <v>137105</v>
      </c>
      <c r="AM11" s="122">
        <f t="shared" si="6"/>
        <v>-0.5328014139938361</v>
      </c>
      <c r="AN11" s="122">
        <f t="shared" si="6"/>
        <v>-0.5218700995587323</v>
      </c>
      <c r="AO11" s="77">
        <f t="shared" si="7"/>
        <v>1722371</v>
      </c>
      <c r="AP11" s="78">
        <f t="shared" si="7"/>
        <v>137987</v>
      </c>
      <c r="AQ11" s="111">
        <v>2560821</v>
      </c>
      <c r="AR11" s="112">
        <v>203541</v>
      </c>
      <c r="AS11" s="122">
        <f>AH11*1/AR11</f>
        <v>0.32206778978191125</v>
      </c>
      <c r="AT11" s="122">
        <f>AP11*1/AR11</f>
        <v>0.6779322102180887</v>
      </c>
      <c r="AU11" s="124">
        <f>AR11/U11</f>
        <v>656.583870967742</v>
      </c>
      <c r="AV11" s="125">
        <f>AQ11/AR11</f>
        <v>12.581352160007075</v>
      </c>
      <c r="AW11" s="79">
        <v>2560821</v>
      </c>
      <c r="AX11" s="80">
        <v>203541</v>
      </c>
      <c r="AY11" s="122">
        <f t="shared" si="8"/>
        <v>0</v>
      </c>
      <c r="AZ11" s="122">
        <f t="shared" si="8"/>
        <v>0</v>
      </c>
      <c r="BA11" s="79">
        <v>18884734</v>
      </c>
      <c r="BB11" s="80">
        <v>1550683</v>
      </c>
      <c r="BC11" s="123">
        <f t="shared" si="5"/>
        <v>12.178333031315878</v>
      </c>
      <c r="BD11" s="101">
        <v>42013</v>
      </c>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row>
    <row r="12" spans="1:131" s="82" customFormat="1" ht="9" customHeight="1">
      <c r="A12" s="98">
        <v>6</v>
      </c>
      <c r="B12" s="100" t="s">
        <v>231</v>
      </c>
      <c r="C12" s="118" t="s">
        <v>241</v>
      </c>
      <c r="D12" s="36"/>
      <c r="E12" s="36"/>
      <c r="F12" s="36"/>
      <c r="G12" s="36"/>
      <c r="H12" s="36"/>
      <c r="I12" s="36"/>
      <c r="J12" s="64"/>
      <c r="K12" s="92"/>
      <c r="L12" s="63" t="s">
        <v>15</v>
      </c>
      <c r="M12" s="65" t="s">
        <v>57</v>
      </c>
      <c r="N12" s="66" t="s">
        <v>37</v>
      </c>
      <c r="O12" s="67" t="s">
        <v>242</v>
      </c>
      <c r="P12" s="106">
        <v>42013</v>
      </c>
      <c r="Q12" s="68" t="s">
        <v>37</v>
      </c>
      <c r="R12" s="157">
        <v>105</v>
      </c>
      <c r="S12" s="157">
        <v>32</v>
      </c>
      <c r="T12" s="157">
        <v>107</v>
      </c>
      <c r="U12" s="63">
        <v>112</v>
      </c>
      <c r="V12" s="63" t="s">
        <v>62</v>
      </c>
      <c r="W12" s="189" t="s">
        <v>62</v>
      </c>
      <c r="X12" s="190">
        <v>572</v>
      </c>
      <c r="Y12" s="191">
        <f t="shared" si="0"/>
        <v>63.01748251748252</v>
      </c>
      <c r="Z12" s="84">
        <v>1</v>
      </c>
      <c r="AA12" s="70">
        <v>121661</v>
      </c>
      <c r="AB12" s="71">
        <v>9228</v>
      </c>
      <c r="AC12" s="70">
        <v>184032</v>
      </c>
      <c r="AD12" s="71">
        <v>13637</v>
      </c>
      <c r="AE12" s="70">
        <v>166690.5</v>
      </c>
      <c r="AF12" s="71">
        <v>13181</v>
      </c>
      <c r="AG12" s="113">
        <f t="shared" si="1"/>
        <v>472383.5</v>
      </c>
      <c r="AH12" s="114">
        <f t="shared" si="2"/>
        <v>36046</v>
      </c>
      <c r="AI12" s="124">
        <f t="shared" si="3"/>
        <v>321.8392857142857</v>
      </c>
      <c r="AJ12" s="125">
        <f t="shared" si="4"/>
        <v>13.105018587360595</v>
      </c>
      <c r="AK12" s="74"/>
      <c r="AL12" s="75"/>
      <c r="AM12" s="122"/>
      <c r="AN12" s="122"/>
      <c r="AO12" s="77"/>
      <c r="AP12" s="78"/>
      <c r="AQ12" s="111"/>
      <c r="AR12" s="112"/>
      <c r="AS12" s="122"/>
      <c r="AT12" s="122"/>
      <c r="AU12" s="124"/>
      <c r="AV12" s="125"/>
      <c r="AW12" s="79"/>
      <c r="AX12" s="80"/>
      <c r="AY12" s="122"/>
      <c r="AZ12" s="122"/>
      <c r="BA12" s="79">
        <v>472383.5</v>
      </c>
      <c r="BB12" s="80">
        <v>36046</v>
      </c>
      <c r="BC12" s="123">
        <f t="shared" si="5"/>
        <v>13.105018587360595</v>
      </c>
      <c r="BD12" s="101">
        <v>42013</v>
      </c>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row>
    <row r="13" spans="1:131" s="82" customFormat="1" ht="9" customHeight="1">
      <c r="A13" s="98">
        <v>7</v>
      </c>
      <c r="B13" s="83"/>
      <c r="C13" s="117" t="s">
        <v>123</v>
      </c>
      <c r="D13" s="36" t="s">
        <v>186</v>
      </c>
      <c r="E13" s="36"/>
      <c r="F13" s="36"/>
      <c r="G13" s="36"/>
      <c r="H13" s="36" t="s">
        <v>186</v>
      </c>
      <c r="I13" s="36"/>
      <c r="J13" s="36" t="s">
        <v>186</v>
      </c>
      <c r="K13" s="91"/>
      <c r="L13" s="88"/>
      <c r="M13" s="66" t="s">
        <v>27</v>
      </c>
      <c r="N13" s="65"/>
      <c r="O13" s="85" t="s">
        <v>123</v>
      </c>
      <c r="P13" s="105">
        <v>41978</v>
      </c>
      <c r="Q13" s="68" t="s">
        <v>80</v>
      </c>
      <c r="R13" s="63">
        <v>290</v>
      </c>
      <c r="S13" s="63">
        <v>47</v>
      </c>
      <c r="T13" s="63">
        <v>150</v>
      </c>
      <c r="U13" s="153">
        <v>150</v>
      </c>
      <c r="V13" s="153">
        <v>232</v>
      </c>
      <c r="W13" s="189">
        <f>U13-V13</f>
        <v>-82</v>
      </c>
      <c r="X13" s="190">
        <v>642</v>
      </c>
      <c r="Y13" s="191">
        <f t="shared" si="0"/>
        <v>56.54361370716511</v>
      </c>
      <c r="Z13" s="84">
        <v>6</v>
      </c>
      <c r="AA13" s="86">
        <v>76021.88</v>
      </c>
      <c r="AB13" s="87">
        <v>6984</v>
      </c>
      <c r="AC13" s="86">
        <v>143757.25</v>
      </c>
      <c r="AD13" s="87">
        <v>12628</v>
      </c>
      <c r="AE13" s="86">
        <v>186727.22</v>
      </c>
      <c r="AF13" s="87">
        <v>16689</v>
      </c>
      <c r="AG13" s="113">
        <f t="shared" si="1"/>
        <v>406506.35</v>
      </c>
      <c r="AH13" s="114">
        <f t="shared" si="2"/>
        <v>36301</v>
      </c>
      <c r="AI13" s="124">
        <f t="shared" si="3"/>
        <v>242.00666666666666</v>
      </c>
      <c r="AJ13" s="125">
        <f t="shared" si="4"/>
        <v>11.198213547836147</v>
      </c>
      <c r="AK13" s="74">
        <v>805472.96</v>
      </c>
      <c r="AL13" s="75">
        <v>72796</v>
      </c>
      <c r="AM13" s="122">
        <f aca="true" t="shared" si="9" ref="AM13:AN16">IF(AK13&lt;&gt;0,-(AK13-AG13)/AK13,"")</f>
        <v>-0.4953196814949567</v>
      </c>
      <c r="AN13" s="122">
        <f t="shared" si="9"/>
        <v>-0.5013324907961976</v>
      </c>
      <c r="AO13" s="77">
        <f>AQ13-AG13</f>
        <v>762471.3099999999</v>
      </c>
      <c r="AP13" s="78">
        <f>AR13-AH13</f>
        <v>74720</v>
      </c>
      <c r="AQ13" s="109">
        <v>1168977.66</v>
      </c>
      <c r="AR13" s="110">
        <v>111021</v>
      </c>
      <c r="AS13" s="122">
        <f>AH13*1/AR13</f>
        <v>0.32697417605678203</v>
      </c>
      <c r="AT13" s="122">
        <f>AP13*1/AR13</f>
        <v>0.673025823943218</v>
      </c>
      <c r="AU13" s="124">
        <f>AR13/U13</f>
        <v>740.14</v>
      </c>
      <c r="AV13" s="125">
        <f>AQ13/AR13</f>
        <v>10.529338233307211</v>
      </c>
      <c r="AW13" s="86">
        <v>1168977.66</v>
      </c>
      <c r="AX13" s="87">
        <v>111021</v>
      </c>
      <c r="AY13" s="122">
        <f aca="true" t="shared" si="10" ref="AY13:AZ16">IF(AW13&lt;&gt;0,-(AW13-AQ13)/AW13,"")</f>
        <v>0</v>
      </c>
      <c r="AZ13" s="122">
        <f t="shared" si="10"/>
        <v>0</v>
      </c>
      <c r="BA13" s="86">
        <v>16680377.31</v>
      </c>
      <c r="BB13" s="87">
        <v>1608937</v>
      </c>
      <c r="BC13" s="123">
        <f t="shared" si="5"/>
        <v>10.367327813332654</v>
      </c>
      <c r="BD13" s="101">
        <v>42013</v>
      </c>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row>
    <row r="14" spans="1:131" s="82" customFormat="1" ht="9" customHeight="1">
      <c r="A14" s="98">
        <v>8</v>
      </c>
      <c r="B14" s="63"/>
      <c r="C14" s="118" t="s">
        <v>180</v>
      </c>
      <c r="D14" s="36"/>
      <c r="E14" s="36" t="s">
        <v>186</v>
      </c>
      <c r="F14" s="36"/>
      <c r="G14" s="36"/>
      <c r="H14" s="36" t="s">
        <v>186</v>
      </c>
      <c r="I14" s="36"/>
      <c r="J14" s="64"/>
      <c r="K14" s="36" t="s">
        <v>186</v>
      </c>
      <c r="L14" s="63" t="s">
        <v>15</v>
      </c>
      <c r="M14" s="65" t="s">
        <v>182</v>
      </c>
      <c r="N14" s="66" t="s">
        <v>37</v>
      </c>
      <c r="O14" s="67" t="s">
        <v>181</v>
      </c>
      <c r="P14" s="106">
        <v>42006</v>
      </c>
      <c r="Q14" s="68" t="s">
        <v>37</v>
      </c>
      <c r="R14" s="157">
        <v>117</v>
      </c>
      <c r="S14" s="157">
        <v>29</v>
      </c>
      <c r="T14" s="157">
        <v>142</v>
      </c>
      <c r="U14" s="63">
        <v>144</v>
      </c>
      <c r="V14" s="63">
        <v>117</v>
      </c>
      <c r="W14" s="189">
        <f>U14-V14</f>
        <v>27</v>
      </c>
      <c r="X14" s="190">
        <v>525</v>
      </c>
      <c r="Y14" s="191">
        <f t="shared" si="0"/>
        <v>49.10666666666667</v>
      </c>
      <c r="Z14" s="84">
        <v>2</v>
      </c>
      <c r="AA14" s="70">
        <v>68304.5</v>
      </c>
      <c r="AB14" s="71">
        <v>5515</v>
      </c>
      <c r="AC14" s="70">
        <v>133323</v>
      </c>
      <c r="AD14" s="71">
        <v>10378</v>
      </c>
      <c r="AE14" s="70">
        <v>122962</v>
      </c>
      <c r="AF14" s="71">
        <v>9888</v>
      </c>
      <c r="AG14" s="113">
        <f t="shared" si="1"/>
        <v>324589.5</v>
      </c>
      <c r="AH14" s="114">
        <f t="shared" si="2"/>
        <v>25781</v>
      </c>
      <c r="AI14" s="124">
        <f t="shared" si="3"/>
        <v>179.03472222222223</v>
      </c>
      <c r="AJ14" s="125">
        <f t="shared" si="4"/>
        <v>12.59026026919049</v>
      </c>
      <c r="AK14" s="74">
        <v>609306.4</v>
      </c>
      <c r="AL14" s="75">
        <v>48680</v>
      </c>
      <c r="AM14" s="122">
        <f t="shared" si="9"/>
        <v>-0.4672803371177457</v>
      </c>
      <c r="AN14" s="122">
        <f t="shared" si="9"/>
        <v>-0.47039852095316353</v>
      </c>
      <c r="AO14" s="77"/>
      <c r="AP14" s="78"/>
      <c r="AQ14" s="111">
        <v>856117.4</v>
      </c>
      <c r="AR14" s="112">
        <v>71180</v>
      </c>
      <c r="AS14" s="122"/>
      <c r="AT14" s="122"/>
      <c r="AU14" s="124"/>
      <c r="AV14" s="125"/>
      <c r="AW14" s="79">
        <v>856117.4</v>
      </c>
      <c r="AX14" s="80">
        <v>71180</v>
      </c>
      <c r="AY14" s="122">
        <f t="shared" si="10"/>
        <v>0</v>
      </c>
      <c r="AZ14" s="122">
        <f t="shared" si="10"/>
        <v>0</v>
      </c>
      <c r="BA14" s="79">
        <v>1180706.9</v>
      </c>
      <c r="BB14" s="80">
        <v>96961</v>
      </c>
      <c r="BC14" s="123">
        <f t="shared" si="5"/>
        <v>12.177132042780086</v>
      </c>
      <c r="BD14" s="101">
        <v>42013</v>
      </c>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row>
    <row r="15" spans="1:131" s="82" customFormat="1" ht="9" customHeight="1">
      <c r="A15" s="98">
        <v>9</v>
      </c>
      <c r="B15" s="83"/>
      <c r="C15" s="117" t="s">
        <v>155</v>
      </c>
      <c r="D15" s="36" t="s">
        <v>186</v>
      </c>
      <c r="E15" s="36" t="s">
        <v>186</v>
      </c>
      <c r="F15" s="36" t="s">
        <v>186</v>
      </c>
      <c r="G15" s="36"/>
      <c r="H15" s="36"/>
      <c r="I15" s="36" t="s">
        <v>186</v>
      </c>
      <c r="J15" s="36"/>
      <c r="K15" s="91"/>
      <c r="L15" s="88"/>
      <c r="M15" s="66" t="s">
        <v>153</v>
      </c>
      <c r="N15" s="65" t="s">
        <v>14</v>
      </c>
      <c r="O15" s="85" t="s">
        <v>150</v>
      </c>
      <c r="P15" s="105">
        <v>41999</v>
      </c>
      <c r="Q15" s="68" t="s">
        <v>80</v>
      </c>
      <c r="R15" s="63">
        <v>148</v>
      </c>
      <c r="S15" s="63">
        <v>41</v>
      </c>
      <c r="T15" s="63">
        <v>153</v>
      </c>
      <c r="U15" s="153">
        <v>153</v>
      </c>
      <c r="V15" s="153">
        <v>153</v>
      </c>
      <c r="W15" s="189">
        <f>U15-V15</f>
        <v>0</v>
      </c>
      <c r="X15" s="190">
        <v>642</v>
      </c>
      <c r="Y15" s="191">
        <f t="shared" si="0"/>
        <v>36.05140186915888</v>
      </c>
      <c r="Z15" s="84">
        <v>3</v>
      </c>
      <c r="AA15" s="86">
        <v>36260.98</v>
      </c>
      <c r="AB15" s="87">
        <v>2977</v>
      </c>
      <c r="AC15" s="86">
        <v>115496.4</v>
      </c>
      <c r="AD15" s="87">
        <v>9282</v>
      </c>
      <c r="AE15" s="86">
        <v>137715.77</v>
      </c>
      <c r="AF15" s="87">
        <v>10886</v>
      </c>
      <c r="AG15" s="113">
        <f t="shared" si="1"/>
        <v>289473.15</v>
      </c>
      <c r="AH15" s="114">
        <f t="shared" si="2"/>
        <v>23145</v>
      </c>
      <c r="AI15" s="124">
        <f t="shared" si="3"/>
        <v>151.27450980392157</v>
      </c>
      <c r="AJ15" s="125">
        <f t="shared" si="4"/>
        <v>12.506941023979262</v>
      </c>
      <c r="AK15" s="74">
        <v>694716.6799999999</v>
      </c>
      <c r="AL15" s="75">
        <v>55654</v>
      </c>
      <c r="AM15" s="122">
        <f t="shared" si="9"/>
        <v>-0.5833220097723866</v>
      </c>
      <c r="AN15" s="122">
        <f t="shared" si="9"/>
        <v>-0.584126927085205</v>
      </c>
      <c r="AO15" s="77">
        <f>AQ15-AG15</f>
        <v>578621.5299999999</v>
      </c>
      <c r="AP15" s="78">
        <f>AR15-AH15</f>
        <v>48521</v>
      </c>
      <c r="AQ15" s="109">
        <v>868094.6799999999</v>
      </c>
      <c r="AR15" s="110">
        <v>71666</v>
      </c>
      <c r="AS15" s="122">
        <f>AH15*1/AR15</f>
        <v>0.322956492618536</v>
      </c>
      <c r="AT15" s="122">
        <f>AP15*1/AR15</f>
        <v>0.677043507381464</v>
      </c>
      <c r="AU15" s="124">
        <f>AR15/U15</f>
        <v>468.4052287581699</v>
      </c>
      <c r="AV15" s="125">
        <f>AQ15/AR15</f>
        <v>12.11306170289956</v>
      </c>
      <c r="AW15" s="86">
        <v>868094.6799999999</v>
      </c>
      <c r="AX15" s="87">
        <v>71666</v>
      </c>
      <c r="AY15" s="122">
        <f t="shared" si="10"/>
        <v>0</v>
      </c>
      <c r="AZ15" s="122">
        <f t="shared" si="10"/>
        <v>0</v>
      </c>
      <c r="BA15" s="86">
        <v>2172622.67</v>
      </c>
      <c r="BB15" s="87">
        <v>180738</v>
      </c>
      <c r="BC15" s="123">
        <f t="shared" si="5"/>
        <v>12.020840498401</v>
      </c>
      <c r="BD15" s="101">
        <v>42013</v>
      </c>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row>
    <row r="16" spans="1:131" s="82" customFormat="1" ht="9" customHeight="1">
      <c r="A16" s="98">
        <v>10</v>
      </c>
      <c r="B16" s="83"/>
      <c r="C16" s="117" t="s">
        <v>178</v>
      </c>
      <c r="D16" s="36"/>
      <c r="E16" s="36"/>
      <c r="F16" s="36"/>
      <c r="G16" s="36"/>
      <c r="H16" s="36"/>
      <c r="I16" s="36"/>
      <c r="J16" s="36"/>
      <c r="K16" s="91"/>
      <c r="L16" s="63"/>
      <c r="M16" s="66" t="s">
        <v>179</v>
      </c>
      <c r="N16" s="65" t="s">
        <v>233</v>
      </c>
      <c r="O16" s="85" t="s">
        <v>185</v>
      </c>
      <c r="P16" s="105">
        <v>42006</v>
      </c>
      <c r="Q16" s="68" t="s">
        <v>10</v>
      </c>
      <c r="R16" s="63">
        <v>30</v>
      </c>
      <c r="S16" s="63">
        <v>5</v>
      </c>
      <c r="T16" s="63">
        <v>29</v>
      </c>
      <c r="U16" s="153">
        <v>30</v>
      </c>
      <c r="V16" s="153">
        <v>30</v>
      </c>
      <c r="W16" s="189">
        <f>U16-V16</f>
        <v>0</v>
      </c>
      <c r="X16" s="190">
        <v>190</v>
      </c>
      <c r="Y16" s="191">
        <v>146</v>
      </c>
      <c r="Z16" s="84">
        <v>2</v>
      </c>
      <c r="AA16" s="86">
        <v>49841</v>
      </c>
      <c r="AB16" s="87">
        <v>3131</v>
      </c>
      <c r="AC16" s="86">
        <v>68004</v>
      </c>
      <c r="AD16" s="87">
        <v>4083</v>
      </c>
      <c r="AE16" s="86">
        <v>54759</v>
      </c>
      <c r="AF16" s="87">
        <v>3425</v>
      </c>
      <c r="AG16" s="113">
        <f t="shared" si="1"/>
        <v>172604</v>
      </c>
      <c r="AH16" s="114">
        <f t="shared" si="2"/>
        <v>10639</v>
      </c>
      <c r="AI16" s="124">
        <f t="shared" si="3"/>
        <v>354.6333333333333</v>
      </c>
      <c r="AJ16" s="125">
        <f t="shared" si="4"/>
        <v>16.22370523545446</v>
      </c>
      <c r="AK16" s="74">
        <v>235967</v>
      </c>
      <c r="AL16" s="75">
        <v>14876</v>
      </c>
      <c r="AM16" s="122">
        <f t="shared" si="9"/>
        <v>-0.26852483609996314</v>
      </c>
      <c r="AN16" s="122">
        <f t="shared" si="9"/>
        <v>-0.28482118849153</v>
      </c>
      <c r="AO16" s="77"/>
      <c r="AP16" s="78"/>
      <c r="AQ16" s="109">
        <v>367037</v>
      </c>
      <c r="AR16" s="110">
        <v>24740</v>
      </c>
      <c r="AS16" s="122"/>
      <c r="AT16" s="122"/>
      <c r="AU16" s="124"/>
      <c r="AV16" s="125"/>
      <c r="AW16" s="86">
        <v>367037</v>
      </c>
      <c r="AX16" s="87">
        <v>24740</v>
      </c>
      <c r="AY16" s="122">
        <f t="shared" si="10"/>
        <v>0</v>
      </c>
      <c r="AZ16" s="122">
        <f t="shared" si="10"/>
        <v>0</v>
      </c>
      <c r="BA16" s="89">
        <v>539640</v>
      </c>
      <c r="BB16" s="90">
        <v>35379</v>
      </c>
      <c r="BC16" s="123">
        <f t="shared" si="5"/>
        <v>15.253116255405748</v>
      </c>
      <c r="BD16" s="101">
        <v>42013</v>
      </c>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row>
    <row r="17" spans="1:131" s="82" customFormat="1" ht="9" customHeight="1">
      <c r="A17" s="98">
        <v>11</v>
      </c>
      <c r="B17" s="100" t="s">
        <v>231</v>
      </c>
      <c r="C17" s="117" t="s">
        <v>243</v>
      </c>
      <c r="D17" s="36"/>
      <c r="E17" s="36"/>
      <c r="F17" s="36"/>
      <c r="G17" s="36"/>
      <c r="H17" s="36"/>
      <c r="I17" s="36"/>
      <c r="J17" s="36" t="s">
        <v>186</v>
      </c>
      <c r="K17" s="91"/>
      <c r="L17" s="88"/>
      <c r="M17" s="66" t="s">
        <v>245</v>
      </c>
      <c r="N17" s="65"/>
      <c r="O17" s="85" t="s">
        <v>244</v>
      </c>
      <c r="P17" s="105">
        <v>42013</v>
      </c>
      <c r="Q17" s="68" t="s">
        <v>25</v>
      </c>
      <c r="R17" s="63">
        <v>135</v>
      </c>
      <c r="S17" s="63">
        <v>45</v>
      </c>
      <c r="T17" s="63">
        <v>135</v>
      </c>
      <c r="U17" s="153">
        <v>135</v>
      </c>
      <c r="V17" s="153" t="s">
        <v>62</v>
      </c>
      <c r="W17" s="189" t="s">
        <v>62</v>
      </c>
      <c r="X17" s="190">
        <v>649</v>
      </c>
      <c r="Y17" s="191">
        <f aca="true" t="shared" si="11" ref="Y17:Y50">AH17/X17</f>
        <v>21.633281972265024</v>
      </c>
      <c r="Z17" s="84">
        <v>1</v>
      </c>
      <c r="AA17" s="86">
        <v>30438.4</v>
      </c>
      <c r="AB17" s="87">
        <v>2579</v>
      </c>
      <c r="AC17" s="86">
        <v>62447.8</v>
      </c>
      <c r="AD17" s="87">
        <v>5230</v>
      </c>
      <c r="AE17" s="86">
        <v>72728</v>
      </c>
      <c r="AF17" s="87">
        <v>6231</v>
      </c>
      <c r="AG17" s="113">
        <f t="shared" si="1"/>
        <v>165614.2</v>
      </c>
      <c r="AH17" s="114">
        <f t="shared" si="2"/>
        <v>14040</v>
      </c>
      <c r="AI17" s="124">
        <f t="shared" si="3"/>
        <v>104</v>
      </c>
      <c r="AJ17" s="125">
        <f t="shared" si="4"/>
        <v>11.795883190883192</v>
      </c>
      <c r="AK17" s="74"/>
      <c r="AL17" s="75"/>
      <c r="AM17" s="122"/>
      <c r="AN17" s="122"/>
      <c r="AO17" s="77"/>
      <c r="AP17" s="78"/>
      <c r="AQ17" s="109"/>
      <c r="AR17" s="110"/>
      <c r="AS17" s="122"/>
      <c r="AT17" s="122"/>
      <c r="AU17" s="124"/>
      <c r="AV17" s="125"/>
      <c r="AW17" s="86"/>
      <c r="AX17" s="87"/>
      <c r="AY17" s="122"/>
      <c r="AZ17" s="122"/>
      <c r="BA17" s="86">
        <v>165614.2</v>
      </c>
      <c r="BB17" s="87">
        <v>14040</v>
      </c>
      <c r="BC17" s="123">
        <f t="shared" si="5"/>
        <v>11.795883190883192</v>
      </c>
      <c r="BD17" s="101">
        <v>42013</v>
      </c>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row>
    <row r="18" spans="1:131" s="82" customFormat="1" ht="9" customHeight="1">
      <c r="A18" s="98">
        <v>12</v>
      </c>
      <c r="B18" s="83"/>
      <c r="C18" s="118" t="s">
        <v>118</v>
      </c>
      <c r="D18" s="36" t="s">
        <v>186</v>
      </c>
      <c r="E18" s="36"/>
      <c r="F18" s="36"/>
      <c r="G18" s="36"/>
      <c r="H18" s="36"/>
      <c r="I18" s="36"/>
      <c r="J18" s="36" t="s">
        <v>186</v>
      </c>
      <c r="K18" s="92"/>
      <c r="L18" s="63"/>
      <c r="M18" s="65" t="s">
        <v>119</v>
      </c>
      <c r="N18" s="66"/>
      <c r="O18" s="67" t="s">
        <v>118</v>
      </c>
      <c r="P18" s="106">
        <v>41971</v>
      </c>
      <c r="Q18" s="68" t="s">
        <v>11</v>
      </c>
      <c r="R18" s="157">
        <v>273</v>
      </c>
      <c r="S18" s="157">
        <v>24</v>
      </c>
      <c r="T18" s="157">
        <v>68</v>
      </c>
      <c r="U18" s="63">
        <v>68</v>
      </c>
      <c r="V18" s="63">
        <v>141</v>
      </c>
      <c r="W18" s="189">
        <f>U18-V18</f>
        <v>-73</v>
      </c>
      <c r="X18" s="190">
        <v>257</v>
      </c>
      <c r="Y18" s="191">
        <f t="shared" si="11"/>
        <v>39.14785992217899</v>
      </c>
      <c r="Z18" s="84">
        <v>7</v>
      </c>
      <c r="AA18" s="70">
        <v>19430</v>
      </c>
      <c r="AB18" s="71">
        <v>1759</v>
      </c>
      <c r="AC18" s="70">
        <v>42598</v>
      </c>
      <c r="AD18" s="71">
        <v>4065</v>
      </c>
      <c r="AE18" s="70">
        <v>45396</v>
      </c>
      <c r="AF18" s="71">
        <v>4237</v>
      </c>
      <c r="AG18" s="113">
        <f t="shared" si="1"/>
        <v>107424</v>
      </c>
      <c r="AH18" s="114">
        <f t="shared" si="2"/>
        <v>10061</v>
      </c>
      <c r="AI18" s="124">
        <f t="shared" si="3"/>
        <v>147.9558823529412</v>
      </c>
      <c r="AJ18" s="125">
        <f t="shared" si="4"/>
        <v>10.677268661166883</v>
      </c>
      <c r="AK18" s="74">
        <v>363301</v>
      </c>
      <c r="AL18" s="75">
        <v>32808</v>
      </c>
      <c r="AM18" s="122">
        <f aca="true" t="shared" si="12" ref="AM18:AN20">IF(AK18&lt;&gt;0,-(AK18-AG18)/AK18,"")</f>
        <v>-0.7043113010974371</v>
      </c>
      <c r="AN18" s="122">
        <f t="shared" si="12"/>
        <v>-0.6933369909778103</v>
      </c>
      <c r="AO18" s="77">
        <f aca="true" t="shared" si="13" ref="AO18:AP20">AQ18-AG18</f>
        <v>394290</v>
      </c>
      <c r="AP18" s="78">
        <f t="shared" si="13"/>
        <v>36603</v>
      </c>
      <c r="AQ18" s="111">
        <v>501714</v>
      </c>
      <c r="AR18" s="112">
        <v>46664</v>
      </c>
      <c r="AS18" s="122">
        <f>AH18*1/AR18</f>
        <v>0.21560517743871077</v>
      </c>
      <c r="AT18" s="122">
        <f>AP18*1/AR18</f>
        <v>0.7843948225612892</v>
      </c>
      <c r="AU18" s="124">
        <f>AR18/U18</f>
        <v>686.2352941176471</v>
      </c>
      <c r="AV18" s="125">
        <f>AQ18/AR18</f>
        <v>10.751628664495113</v>
      </c>
      <c r="AW18" s="79">
        <v>501714</v>
      </c>
      <c r="AX18" s="80">
        <v>46664</v>
      </c>
      <c r="AY18" s="122">
        <f aca="true" t="shared" si="14" ref="AY18:AZ20">IF(AW18&lt;&gt;0,-(AW18-AQ18)/AW18,"")</f>
        <v>0</v>
      </c>
      <c r="AZ18" s="122">
        <f t="shared" si="14"/>
        <v>0</v>
      </c>
      <c r="BA18" s="79">
        <v>12851872</v>
      </c>
      <c r="BB18" s="80">
        <v>1238578</v>
      </c>
      <c r="BC18" s="123">
        <f t="shared" si="5"/>
        <v>10.37631219026981</v>
      </c>
      <c r="BD18" s="101">
        <v>42013</v>
      </c>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row>
    <row r="19" spans="1:131" s="82" customFormat="1" ht="9" customHeight="1">
      <c r="A19" s="98">
        <v>13</v>
      </c>
      <c r="B19" s="83"/>
      <c r="C19" s="118" t="s">
        <v>101</v>
      </c>
      <c r="D19" s="36" t="s">
        <v>186</v>
      </c>
      <c r="E19" s="36"/>
      <c r="F19" s="36" t="s">
        <v>186</v>
      </c>
      <c r="G19" s="36"/>
      <c r="H19" s="36"/>
      <c r="I19" s="36"/>
      <c r="J19" s="64"/>
      <c r="K19" s="36" t="s">
        <v>186</v>
      </c>
      <c r="L19" s="63" t="s">
        <v>17</v>
      </c>
      <c r="M19" s="65" t="s">
        <v>3</v>
      </c>
      <c r="N19" s="66" t="s">
        <v>11</v>
      </c>
      <c r="O19" s="67" t="s">
        <v>100</v>
      </c>
      <c r="P19" s="106">
        <v>41950</v>
      </c>
      <c r="Q19" s="68" t="s">
        <v>11</v>
      </c>
      <c r="R19" s="157">
        <v>125</v>
      </c>
      <c r="S19" s="157">
        <v>4</v>
      </c>
      <c r="T19" s="157">
        <v>15</v>
      </c>
      <c r="U19" s="63">
        <v>15</v>
      </c>
      <c r="V19" s="63">
        <v>20</v>
      </c>
      <c r="W19" s="189">
        <f>U19-V19</f>
        <v>-5</v>
      </c>
      <c r="X19" s="190">
        <v>71</v>
      </c>
      <c r="Y19" s="191">
        <f t="shared" si="11"/>
        <v>59.070422535211264</v>
      </c>
      <c r="Z19" s="84">
        <v>10</v>
      </c>
      <c r="AA19" s="70">
        <v>17192</v>
      </c>
      <c r="AB19" s="71">
        <v>1148</v>
      </c>
      <c r="AC19" s="70">
        <v>26034</v>
      </c>
      <c r="AD19" s="71">
        <v>1574</v>
      </c>
      <c r="AE19" s="70">
        <v>23630</v>
      </c>
      <c r="AF19" s="71">
        <v>1472</v>
      </c>
      <c r="AG19" s="113">
        <f t="shared" si="1"/>
        <v>66856</v>
      </c>
      <c r="AH19" s="114">
        <f t="shared" si="2"/>
        <v>4194</v>
      </c>
      <c r="AI19" s="124">
        <f t="shared" si="3"/>
        <v>279.6</v>
      </c>
      <c r="AJ19" s="125">
        <f t="shared" si="4"/>
        <v>15.940867906533143</v>
      </c>
      <c r="AK19" s="74">
        <v>122902</v>
      </c>
      <c r="AL19" s="75">
        <v>7518</v>
      </c>
      <c r="AM19" s="122">
        <f t="shared" si="12"/>
        <v>-0.45602187108427855</v>
      </c>
      <c r="AN19" s="122">
        <f t="shared" si="12"/>
        <v>-0.4421388667198723</v>
      </c>
      <c r="AO19" s="77">
        <f t="shared" si="13"/>
        <v>108259</v>
      </c>
      <c r="AP19" s="78">
        <f t="shared" si="13"/>
        <v>7116</v>
      </c>
      <c r="AQ19" s="111">
        <v>175115</v>
      </c>
      <c r="AR19" s="112">
        <v>11310</v>
      </c>
      <c r="AS19" s="122">
        <f>AH19*1/AR19</f>
        <v>0.37082228116710875</v>
      </c>
      <c r="AT19" s="122">
        <f>AP19*1/AR19</f>
        <v>0.6291777188328912</v>
      </c>
      <c r="AU19" s="124">
        <f>AR19/U19</f>
        <v>754</v>
      </c>
      <c r="AV19" s="125">
        <f>AQ19/AR19</f>
        <v>15.483200707338638</v>
      </c>
      <c r="AW19" s="79">
        <v>175115</v>
      </c>
      <c r="AX19" s="80">
        <v>11310</v>
      </c>
      <c r="AY19" s="122">
        <f t="shared" si="14"/>
        <v>0</v>
      </c>
      <c r="AZ19" s="122">
        <f t="shared" si="14"/>
        <v>0</v>
      </c>
      <c r="BA19" s="79">
        <v>9862723</v>
      </c>
      <c r="BB19" s="80">
        <v>732813</v>
      </c>
      <c r="BC19" s="123">
        <f t="shared" si="5"/>
        <v>13.458717298956214</v>
      </c>
      <c r="BD19" s="101">
        <v>42013</v>
      </c>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row>
    <row r="20" spans="1:131" s="82" customFormat="1" ht="9" customHeight="1">
      <c r="A20" s="98">
        <v>14</v>
      </c>
      <c r="B20" s="63"/>
      <c r="C20" s="118" t="s">
        <v>116</v>
      </c>
      <c r="D20" s="36" t="s">
        <v>186</v>
      </c>
      <c r="E20" s="36" t="s">
        <v>186</v>
      </c>
      <c r="F20" s="36" t="s">
        <v>186</v>
      </c>
      <c r="G20" s="36" t="s">
        <v>186</v>
      </c>
      <c r="H20" s="36"/>
      <c r="I20" s="36" t="s">
        <v>186</v>
      </c>
      <c r="J20" s="36"/>
      <c r="K20" s="36" t="s">
        <v>186</v>
      </c>
      <c r="L20" s="84" t="s">
        <v>15</v>
      </c>
      <c r="M20" s="65" t="s">
        <v>5</v>
      </c>
      <c r="N20" s="66" t="s">
        <v>37</v>
      </c>
      <c r="O20" s="67" t="s">
        <v>117</v>
      </c>
      <c r="P20" s="106">
        <v>41971</v>
      </c>
      <c r="Q20" s="68" t="s">
        <v>37</v>
      </c>
      <c r="R20" s="157">
        <v>217</v>
      </c>
      <c r="S20" s="157">
        <v>18</v>
      </c>
      <c r="T20" s="157">
        <v>42</v>
      </c>
      <c r="U20" s="63">
        <v>42</v>
      </c>
      <c r="V20" s="63">
        <v>62</v>
      </c>
      <c r="W20" s="189">
        <f>U20-V20</f>
        <v>-20</v>
      </c>
      <c r="X20" s="190">
        <v>115</v>
      </c>
      <c r="Y20" s="191">
        <f t="shared" si="11"/>
        <v>34.643478260869564</v>
      </c>
      <c r="Z20" s="84">
        <v>7</v>
      </c>
      <c r="AA20" s="70">
        <v>8498.5</v>
      </c>
      <c r="AB20" s="71">
        <v>764</v>
      </c>
      <c r="AC20" s="70">
        <v>18622</v>
      </c>
      <c r="AD20" s="71">
        <v>1361</v>
      </c>
      <c r="AE20" s="70">
        <v>23431.5</v>
      </c>
      <c r="AF20" s="71">
        <v>1859</v>
      </c>
      <c r="AG20" s="113">
        <f t="shared" si="1"/>
        <v>50552</v>
      </c>
      <c r="AH20" s="114">
        <f t="shared" si="2"/>
        <v>3984</v>
      </c>
      <c r="AI20" s="124">
        <f t="shared" si="3"/>
        <v>94.85714285714286</v>
      </c>
      <c r="AJ20" s="125">
        <f t="shared" si="4"/>
        <v>12.688755020080322</v>
      </c>
      <c r="AK20" s="74">
        <v>108680.5</v>
      </c>
      <c r="AL20" s="75">
        <v>8344</v>
      </c>
      <c r="AM20" s="122">
        <f t="shared" si="12"/>
        <v>-0.5348567590322091</v>
      </c>
      <c r="AN20" s="122">
        <f t="shared" si="12"/>
        <v>-0.5225311601150527</v>
      </c>
      <c r="AO20" s="77">
        <f t="shared" si="13"/>
        <v>88589.5</v>
      </c>
      <c r="AP20" s="78">
        <f t="shared" si="13"/>
        <v>7038</v>
      </c>
      <c r="AQ20" s="111">
        <v>139141.5</v>
      </c>
      <c r="AR20" s="112">
        <v>11022</v>
      </c>
      <c r="AS20" s="122">
        <f>AH20*1/AR20</f>
        <v>0.36145890038105605</v>
      </c>
      <c r="AT20" s="122">
        <f>AP20*1/AR20</f>
        <v>0.6385410996189439</v>
      </c>
      <c r="AU20" s="124">
        <f>AR20/U20</f>
        <v>262.42857142857144</v>
      </c>
      <c r="AV20" s="125">
        <f>AQ20/AR20</f>
        <v>12.623979314099074</v>
      </c>
      <c r="AW20" s="79">
        <v>139141.5</v>
      </c>
      <c r="AX20" s="80">
        <v>11022</v>
      </c>
      <c r="AY20" s="122">
        <f t="shared" si="14"/>
        <v>0</v>
      </c>
      <c r="AZ20" s="122">
        <f t="shared" si="14"/>
        <v>0</v>
      </c>
      <c r="BA20" s="79">
        <v>4940871.4399999995</v>
      </c>
      <c r="BB20" s="80">
        <v>425177</v>
      </c>
      <c r="BC20" s="123">
        <f t="shared" si="5"/>
        <v>11.620740162332392</v>
      </c>
      <c r="BD20" s="101">
        <v>42013</v>
      </c>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row>
    <row r="21" spans="1:131" s="82" customFormat="1" ht="9" customHeight="1">
      <c r="A21" s="98">
        <v>15</v>
      </c>
      <c r="B21" s="100" t="s">
        <v>231</v>
      </c>
      <c r="C21" s="117" t="s">
        <v>246</v>
      </c>
      <c r="D21" s="36"/>
      <c r="E21" s="36"/>
      <c r="F21" s="36"/>
      <c r="G21" s="36"/>
      <c r="H21" s="36"/>
      <c r="I21" s="36"/>
      <c r="J21" s="36"/>
      <c r="K21" s="91"/>
      <c r="L21" s="88"/>
      <c r="M21" s="66" t="s">
        <v>248</v>
      </c>
      <c r="N21" s="65" t="s">
        <v>232</v>
      </c>
      <c r="O21" s="85" t="s">
        <v>247</v>
      </c>
      <c r="P21" s="105">
        <v>42013</v>
      </c>
      <c r="Q21" s="68" t="s">
        <v>19</v>
      </c>
      <c r="R21" s="63">
        <v>22</v>
      </c>
      <c r="S21" s="63">
        <v>5</v>
      </c>
      <c r="T21" s="63">
        <v>22</v>
      </c>
      <c r="U21" s="153">
        <v>22</v>
      </c>
      <c r="V21" s="153" t="s">
        <v>62</v>
      </c>
      <c r="W21" s="189" t="s">
        <v>62</v>
      </c>
      <c r="X21" s="190">
        <v>93</v>
      </c>
      <c r="Y21" s="191">
        <f t="shared" si="11"/>
        <v>39.87096774193548</v>
      </c>
      <c r="Z21" s="84">
        <v>1</v>
      </c>
      <c r="AA21" s="86">
        <v>10866.5</v>
      </c>
      <c r="AB21" s="87">
        <v>699</v>
      </c>
      <c r="AC21" s="86">
        <v>20329.5</v>
      </c>
      <c r="AD21" s="87">
        <v>1282</v>
      </c>
      <c r="AE21" s="86">
        <v>17625</v>
      </c>
      <c r="AF21" s="87">
        <v>1727</v>
      </c>
      <c r="AG21" s="113">
        <f t="shared" si="1"/>
        <v>48821</v>
      </c>
      <c r="AH21" s="114">
        <f t="shared" si="2"/>
        <v>3708</v>
      </c>
      <c r="AI21" s="124">
        <f t="shared" si="3"/>
        <v>168.54545454545453</v>
      </c>
      <c r="AJ21" s="125">
        <f t="shared" si="4"/>
        <v>13.166396979503775</v>
      </c>
      <c r="AK21" s="74"/>
      <c r="AL21" s="75"/>
      <c r="AM21" s="122"/>
      <c r="AN21" s="122"/>
      <c r="AO21" s="77"/>
      <c r="AP21" s="78"/>
      <c r="AQ21" s="109"/>
      <c r="AR21" s="110"/>
      <c r="AS21" s="122"/>
      <c r="AT21" s="122"/>
      <c r="AU21" s="124"/>
      <c r="AV21" s="125"/>
      <c r="AW21" s="86"/>
      <c r="AX21" s="87"/>
      <c r="AY21" s="122"/>
      <c r="AZ21" s="122"/>
      <c r="BA21" s="86">
        <v>49420.5</v>
      </c>
      <c r="BB21" s="87">
        <v>3148</v>
      </c>
      <c r="BC21" s="123">
        <f t="shared" si="5"/>
        <v>15.699015247776366</v>
      </c>
      <c r="BD21" s="101">
        <v>42013</v>
      </c>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row>
    <row r="22" spans="1:131" s="82" customFormat="1" ht="9" customHeight="1">
      <c r="A22" s="98">
        <v>16</v>
      </c>
      <c r="B22" s="63"/>
      <c r="C22" s="118" t="s">
        <v>132</v>
      </c>
      <c r="D22" s="36" t="s">
        <v>186</v>
      </c>
      <c r="E22" s="36" t="s">
        <v>186</v>
      </c>
      <c r="F22" s="36" t="s">
        <v>186</v>
      </c>
      <c r="G22" s="36"/>
      <c r="H22" s="36"/>
      <c r="I22" s="36"/>
      <c r="J22" s="64"/>
      <c r="K22" s="92"/>
      <c r="L22" s="63"/>
      <c r="M22" s="65" t="s">
        <v>46</v>
      </c>
      <c r="N22" s="66" t="s">
        <v>37</v>
      </c>
      <c r="O22" s="67" t="s">
        <v>133</v>
      </c>
      <c r="P22" s="106">
        <v>41985</v>
      </c>
      <c r="Q22" s="68" t="s">
        <v>37</v>
      </c>
      <c r="R22" s="157">
        <v>222</v>
      </c>
      <c r="S22" s="157">
        <v>2</v>
      </c>
      <c r="T22" s="157">
        <v>5</v>
      </c>
      <c r="U22" s="63">
        <v>5</v>
      </c>
      <c r="V22" s="63">
        <v>26</v>
      </c>
      <c r="W22" s="189">
        <f>U22-V22</f>
        <v>-21</v>
      </c>
      <c r="X22" s="190">
        <v>13</v>
      </c>
      <c r="Y22" s="191">
        <f t="shared" si="11"/>
        <v>74.84615384615384</v>
      </c>
      <c r="Z22" s="84">
        <v>5</v>
      </c>
      <c r="AA22" s="70">
        <v>3495.5</v>
      </c>
      <c r="AB22" s="71">
        <v>208</v>
      </c>
      <c r="AC22" s="70">
        <v>7388</v>
      </c>
      <c r="AD22" s="71">
        <v>419</v>
      </c>
      <c r="AE22" s="70">
        <v>5805</v>
      </c>
      <c r="AF22" s="71">
        <v>346</v>
      </c>
      <c r="AG22" s="113">
        <f t="shared" si="1"/>
        <v>16688.5</v>
      </c>
      <c r="AH22" s="114">
        <f t="shared" si="2"/>
        <v>973</v>
      </c>
      <c r="AI22" s="124">
        <f t="shared" si="3"/>
        <v>194.6</v>
      </c>
      <c r="AJ22" s="125">
        <f t="shared" si="4"/>
        <v>17.15159301130524</v>
      </c>
      <c r="AK22" s="74">
        <v>48327</v>
      </c>
      <c r="AL22" s="75">
        <v>3298</v>
      </c>
      <c r="AM22" s="122">
        <f aca="true" t="shared" si="15" ref="AM22:AN26">IF(AK22&lt;&gt;0,-(AK22-AG22)/AK22,"")</f>
        <v>-0.6546754402300992</v>
      </c>
      <c r="AN22" s="122">
        <f t="shared" si="15"/>
        <v>-0.7049727107337781</v>
      </c>
      <c r="AO22" s="77">
        <f>AQ22-AG22</f>
        <v>54351</v>
      </c>
      <c r="AP22" s="78">
        <f>AR22-AH22</f>
        <v>4103</v>
      </c>
      <c r="AQ22" s="111">
        <v>71039.5</v>
      </c>
      <c r="AR22" s="112">
        <v>5076</v>
      </c>
      <c r="AS22" s="122">
        <f>AH22*1/AR22</f>
        <v>0.1916863672182821</v>
      </c>
      <c r="AT22" s="122">
        <f>AP22*1/AR22</f>
        <v>0.8083136327817179</v>
      </c>
      <c r="AU22" s="124">
        <f>AR22/U22</f>
        <v>1015.2</v>
      </c>
      <c r="AV22" s="125">
        <f>AQ22/AR22</f>
        <v>13.995173364854216</v>
      </c>
      <c r="AW22" s="79">
        <v>71039.5</v>
      </c>
      <c r="AX22" s="80">
        <v>5076</v>
      </c>
      <c r="AY22" s="122">
        <f aca="true" t="shared" si="16" ref="AY22:AZ26">IF(AW22&lt;&gt;0,-(AW22-AQ22)/AW22,"")</f>
        <v>0</v>
      </c>
      <c r="AZ22" s="122">
        <f t="shared" si="16"/>
        <v>0</v>
      </c>
      <c r="BA22" s="79">
        <v>4280114.42</v>
      </c>
      <c r="BB22" s="80">
        <v>341059</v>
      </c>
      <c r="BC22" s="123">
        <f t="shared" si="5"/>
        <v>12.54948387229189</v>
      </c>
      <c r="BD22" s="101">
        <v>42013</v>
      </c>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row>
    <row r="23" spans="1:131" s="82" customFormat="1" ht="9" customHeight="1">
      <c r="A23" s="98">
        <v>17</v>
      </c>
      <c r="B23" s="63"/>
      <c r="C23" s="118" t="s">
        <v>112</v>
      </c>
      <c r="D23" s="36" t="s">
        <v>186</v>
      </c>
      <c r="E23" s="36"/>
      <c r="F23" s="36"/>
      <c r="G23" s="36"/>
      <c r="H23" s="36"/>
      <c r="I23" s="36"/>
      <c r="J23" s="36" t="s">
        <v>186</v>
      </c>
      <c r="K23" s="92"/>
      <c r="L23" s="63"/>
      <c r="M23" s="65" t="s">
        <v>113</v>
      </c>
      <c r="N23" s="66"/>
      <c r="O23" s="67" t="s">
        <v>112</v>
      </c>
      <c r="P23" s="106">
        <v>41964</v>
      </c>
      <c r="Q23" s="68" t="s">
        <v>37</v>
      </c>
      <c r="R23" s="157">
        <v>120</v>
      </c>
      <c r="S23" s="157">
        <v>13</v>
      </c>
      <c r="T23" s="157">
        <v>17</v>
      </c>
      <c r="U23" s="63">
        <v>16</v>
      </c>
      <c r="V23" s="63">
        <v>17</v>
      </c>
      <c r="W23" s="189">
        <f>U23-V23</f>
        <v>-1</v>
      </c>
      <c r="X23" s="190">
        <v>89</v>
      </c>
      <c r="Y23" s="191">
        <f t="shared" si="11"/>
        <v>20.865168539325843</v>
      </c>
      <c r="Z23" s="84">
        <v>8</v>
      </c>
      <c r="AA23" s="70">
        <v>2341</v>
      </c>
      <c r="AB23" s="71">
        <v>245</v>
      </c>
      <c r="AC23" s="70">
        <v>4449</v>
      </c>
      <c r="AD23" s="71">
        <v>453</v>
      </c>
      <c r="AE23" s="70">
        <v>7129</v>
      </c>
      <c r="AF23" s="71">
        <v>1159</v>
      </c>
      <c r="AG23" s="113">
        <f t="shared" si="1"/>
        <v>13919</v>
      </c>
      <c r="AH23" s="114">
        <f t="shared" si="2"/>
        <v>1857</v>
      </c>
      <c r="AI23" s="124">
        <f t="shared" si="3"/>
        <v>116.0625</v>
      </c>
      <c r="AJ23" s="125">
        <f t="shared" si="4"/>
        <v>7.495422724824986</v>
      </c>
      <c r="AK23" s="74">
        <v>17493</v>
      </c>
      <c r="AL23" s="75">
        <v>1848</v>
      </c>
      <c r="AM23" s="122">
        <f t="shared" si="15"/>
        <v>-0.20431029554679014</v>
      </c>
      <c r="AN23" s="122">
        <f t="shared" si="15"/>
        <v>0.00487012987012987</v>
      </c>
      <c r="AO23" s="77">
        <f>AQ23-AG23</f>
        <v>11071</v>
      </c>
      <c r="AP23" s="78">
        <f>AR23-AH23</f>
        <v>796</v>
      </c>
      <c r="AQ23" s="111">
        <v>24990</v>
      </c>
      <c r="AR23" s="112">
        <v>2653</v>
      </c>
      <c r="AS23" s="122">
        <f>AH23*1/AR23</f>
        <v>0.6999623068224652</v>
      </c>
      <c r="AT23" s="122">
        <f>AP23*1/AR23</f>
        <v>0.30003769317753487</v>
      </c>
      <c r="AU23" s="124">
        <f>AR23/U23</f>
        <v>165.8125</v>
      </c>
      <c r="AV23" s="125">
        <f>AQ23/AR23</f>
        <v>9.419525065963061</v>
      </c>
      <c r="AW23" s="79">
        <v>24990</v>
      </c>
      <c r="AX23" s="80">
        <v>2653</v>
      </c>
      <c r="AY23" s="122">
        <f t="shared" si="16"/>
        <v>0</v>
      </c>
      <c r="AZ23" s="122">
        <f t="shared" si="16"/>
        <v>0</v>
      </c>
      <c r="BA23" s="79">
        <v>1410626.78</v>
      </c>
      <c r="BB23" s="80">
        <v>138368</v>
      </c>
      <c r="BC23" s="123">
        <f t="shared" si="5"/>
        <v>10.19474719588344</v>
      </c>
      <c r="BD23" s="101">
        <v>42013</v>
      </c>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row>
    <row r="24" spans="1:131" s="82" customFormat="1" ht="9" customHeight="1">
      <c r="A24" s="98">
        <v>18</v>
      </c>
      <c r="B24" s="83"/>
      <c r="C24" s="117" t="s">
        <v>172</v>
      </c>
      <c r="D24" s="36"/>
      <c r="E24" s="36"/>
      <c r="F24" s="36"/>
      <c r="G24" s="36"/>
      <c r="H24" s="36"/>
      <c r="I24" s="36"/>
      <c r="J24" s="36"/>
      <c r="K24" s="91"/>
      <c r="L24" s="88"/>
      <c r="M24" s="66" t="s">
        <v>174</v>
      </c>
      <c r="N24" s="65" t="s">
        <v>28</v>
      </c>
      <c r="O24" s="85" t="s">
        <v>173</v>
      </c>
      <c r="P24" s="105">
        <v>42006</v>
      </c>
      <c r="Q24" s="68" t="s">
        <v>80</v>
      </c>
      <c r="R24" s="63">
        <v>16</v>
      </c>
      <c r="S24" s="63">
        <v>4</v>
      </c>
      <c r="T24" s="63">
        <v>11</v>
      </c>
      <c r="U24" s="153">
        <v>11</v>
      </c>
      <c r="V24" s="153">
        <v>16</v>
      </c>
      <c r="W24" s="189">
        <f>U24-V24</f>
        <v>-5</v>
      </c>
      <c r="X24" s="190">
        <v>27</v>
      </c>
      <c r="Y24" s="191">
        <f t="shared" si="11"/>
        <v>32.18518518518518</v>
      </c>
      <c r="Z24" s="84">
        <v>2</v>
      </c>
      <c r="AA24" s="86">
        <v>3003.5</v>
      </c>
      <c r="AB24" s="87">
        <v>194</v>
      </c>
      <c r="AC24" s="86">
        <v>5842.5</v>
      </c>
      <c r="AD24" s="87">
        <v>360</v>
      </c>
      <c r="AE24" s="86">
        <v>4590.5</v>
      </c>
      <c r="AF24" s="87">
        <v>315</v>
      </c>
      <c r="AG24" s="113">
        <f t="shared" si="1"/>
        <v>13436.5</v>
      </c>
      <c r="AH24" s="114">
        <f t="shared" si="2"/>
        <v>869</v>
      </c>
      <c r="AI24" s="124">
        <f t="shared" si="3"/>
        <v>79</v>
      </c>
      <c r="AJ24" s="125">
        <f t="shared" si="4"/>
        <v>15.462025316455696</v>
      </c>
      <c r="AK24" s="74">
        <v>31584.7</v>
      </c>
      <c r="AL24" s="75">
        <v>2027</v>
      </c>
      <c r="AM24" s="122">
        <f t="shared" si="15"/>
        <v>-0.5745883291593715</v>
      </c>
      <c r="AN24" s="122">
        <f t="shared" si="15"/>
        <v>-0.571287617168229</v>
      </c>
      <c r="AO24" s="77"/>
      <c r="AP24" s="78"/>
      <c r="AQ24" s="109">
        <v>49861.2</v>
      </c>
      <c r="AR24" s="110">
        <v>3370</v>
      </c>
      <c r="AS24" s="122"/>
      <c r="AT24" s="122"/>
      <c r="AU24" s="124"/>
      <c r="AV24" s="125"/>
      <c r="AW24" s="86">
        <v>49861.2</v>
      </c>
      <c r="AX24" s="87">
        <v>3370</v>
      </c>
      <c r="AY24" s="122">
        <f t="shared" si="16"/>
        <v>0</v>
      </c>
      <c r="AZ24" s="122">
        <f t="shared" si="16"/>
        <v>0</v>
      </c>
      <c r="BA24" s="86">
        <v>63297.7</v>
      </c>
      <c r="BB24" s="87">
        <v>4239</v>
      </c>
      <c r="BC24" s="123">
        <f t="shared" si="5"/>
        <v>14.932224581269166</v>
      </c>
      <c r="BD24" s="101">
        <v>42013</v>
      </c>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row>
    <row r="25" spans="1:131" s="82" customFormat="1" ht="9" customHeight="1">
      <c r="A25" s="98">
        <v>19</v>
      </c>
      <c r="B25" s="83"/>
      <c r="C25" s="117" t="s">
        <v>175</v>
      </c>
      <c r="D25" s="36"/>
      <c r="E25" s="36"/>
      <c r="F25" s="36"/>
      <c r="G25" s="36"/>
      <c r="H25" s="36"/>
      <c r="I25" s="36"/>
      <c r="J25" s="36" t="s">
        <v>186</v>
      </c>
      <c r="K25" s="91"/>
      <c r="L25" s="88"/>
      <c r="M25" s="66" t="s">
        <v>176</v>
      </c>
      <c r="N25" s="65"/>
      <c r="O25" s="85" t="s">
        <v>175</v>
      </c>
      <c r="P25" s="105">
        <v>42006</v>
      </c>
      <c r="Q25" s="68" t="s">
        <v>25</v>
      </c>
      <c r="R25" s="63">
        <v>68</v>
      </c>
      <c r="S25" s="63">
        <v>14</v>
      </c>
      <c r="T25" s="63">
        <v>24</v>
      </c>
      <c r="U25" s="153">
        <v>24</v>
      </c>
      <c r="V25" s="153">
        <v>68</v>
      </c>
      <c r="W25" s="189">
        <f>U25-V25</f>
        <v>-44</v>
      </c>
      <c r="X25" s="190">
        <v>81</v>
      </c>
      <c r="Y25" s="191">
        <f t="shared" si="11"/>
        <v>14.123456790123457</v>
      </c>
      <c r="Z25" s="84">
        <v>2</v>
      </c>
      <c r="AA25" s="86">
        <v>2146</v>
      </c>
      <c r="AB25" s="87">
        <v>218</v>
      </c>
      <c r="AC25" s="86">
        <v>4548</v>
      </c>
      <c r="AD25" s="87">
        <v>446</v>
      </c>
      <c r="AE25" s="86">
        <v>4970</v>
      </c>
      <c r="AF25" s="87">
        <v>480</v>
      </c>
      <c r="AG25" s="113">
        <f t="shared" si="1"/>
        <v>11664</v>
      </c>
      <c r="AH25" s="114">
        <f t="shared" si="2"/>
        <v>1144</v>
      </c>
      <c r="AI25" s="124">
        <f t="shared" si="3"/>
        <v>47.666666666666664</v>
      </c>
      <c r="AJ25" s="125">
        <f t="shared" si="4"/>
        <v>10.195804195804195</v>
      </c>
      <c r="AK25" s="74">
        <v>68658.5</v>
      </c>
      <c r="AL25" s="75">
        <v>6628</v>
      </c>
      <c r="AM25" s="122">
        <f t="shared" si="15"/>
        <v>-0.8301157176460308</v>
      </c>
      <c r="AN25" s="122">
        <f t="shared" si="15"/>
        <v>-0.8273989136994568</v>
      </c>
      <c r="AO25" s="77"/>
      <c r="AP25" s="78"/>
      <c r="AQ25" s="109">
        <v>98410</v>
      </c>
      <c r="AR25" s="110">
        <v>10143</v>
      </c>
      <c r="AS25" s="122"/>
      <c r="AT25" s="122"/>
      <c r="AU25" s="124"/>
      <c r="AV25" s="125"/>
      <c r="AW25" s="86">
        <v>98410</v>
      </c>
      <c r="AX25" s="87">
        <v>10143</v>
      </c>
      <c r="AY25" s="122">
        <f t="shared" si="16"/>
        <v>0</v>
      </c>
      <c r="AZ25" s="122">
        <f t="shared" si="16"/>
        <v>0</v>
      </c>
      <c r="BA25" s="86">
        <v>110074</v>
      </c>
      <c r="BB25" s="87">
        <v>11287</v>
      </c>
      <c r="BC25" s="123">
        <f t="shared" si="5"/>
        <v>9.752281385664924</v>
      </c>
      <c r="BD25" s="101">
        <v>42013</v>
      </c>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row>
    <row r="26" spans="1:131" s="82" customFormat="1" ht="9" customHeight="1">
      <c r="A26" s="98">
        <v>20</v>
      </c>
      <c r="B26" s="83"/>
      <c r="C26" s="117" t="s">
        <v>88</v>
      </c>
      <c r="D26" s="36" t="s">
        <v>186</v>
      </c>
      <c r="E26" s="36"/>
      <c r="F26" s="36"/>
      <c r="G26" s="36"/>
      <c r="H26" s="36"/>
      <c r="I26" s="36"/>
      <c r="J26" s="36" t="s">
        <v>186</v>
      </c>
      <c r="K26" s="91"/>
      <c r="L26" s="88"/>
      <c r="M26" s="66" t="s">
        <v>27</v>
      </c>
      <c r="N26" s="65"/>
      <c r="O26" s="85" t="s">
        <v>88</v>
      </c>
      <c r="P26" s="105">
        <v>41941</v>
      </c>
      <c r="Q26" s="68" t="s">
        <v>80</v>
      </c>
      <c r="R26" s="63">
        <v>304</v>
      </c>
      <c r="S26" s="63">
        <v>11</v>
      </c>
      <c r="T26" s="63">
        <v>18</v>
      </c>
      <c r="U26" s="153">
        <v>13</v>
      </c>
      <c r="V26" s="153">
        <v>18</v>
      </c>
      <c r="W26" s="189">
        <f>U26-V26</f>
        <v>-5</v>
      </c>
      <c r="X26" s="190">
        <v>80</v>
      </c>
      <c r="Y26" s="191">
        <f t="shared" si="11"/>
        <v>13.5625</v>
      </c>
      <c r="Z26" s="84">
        <v>11</v>
      </c>
      <c r="AA26" s="86">
        <v>2780</v>
      </c>
      <c r="AB26" s="87">
        <v>271</v>
      </c>
      <c r="AC26" s="86">
        <v>3254</v>
      </c>
      <c r="AD26" s="87">
        <v>401</v>
      </c>
      <c r="AE26" s="86">
        <v>3488</v>
      </c>
      <c r="AF26" s="87">
        <v>413</v>
      </c>
      <c r="AG26" s="113">
        <f t="shared" si="1"/>
        <v>9522</v>
      </c>
      <c r="AH26" s="114">
        <f t="shared" si="2"/>
        <v>1085</v>
      </c>
      <c r="AI26" s="124">
        <f t="shared" si="3"/>
        <v>83.46153846153847</v>
      </c>
      <c r="AJ26" s="125">
        <f t="shared" si="4"/>
        <v>8.776036866359448</v>
      </c>
      <c r="AK26" s="74">
        <v>21359</v>
      </c>
      <c r="AL26" s="75">
        <v>2157</v>
      </c>
      <c r="AM26" s="122">
        <f t="shared" si="15"/>
        <v>-0.5541926120136711</v>
      </c>
      <c r="AN26" s="122">
        <f t="shared" si="15"/>
        <v>-0.49698655540101994</v>
      </c>
      <c r="AO26" s="77">
        <f>AQ26-AG26</f>
        <v>21696</v>
      </c>
      <c r="AP26" s="78">
        <f>AR26-AH26</f>
        <v>2233</v>
      </c>
      <c r="AQ26" s="109">
        <v>31218</v>
      </c>
      <c r="AR26" s="110">
        <v>3318</v>
      </c>
      <c r="AS26" s="122">
        <f>AH26*1/AR26</f>
        <v>0.3270042194092827</v>
      </c>
      <c r="AT26" s="122">
        <f>AP26*1/AR26</f>
        <v>0.6729957805907173</v>
      </c>
      <c r="AU26" s="124">
        <f>AR26/U26</f>
        <v>255.23076923076923</v>
      </c>
      <c r="AV26" s="125">
        <f>AQ26/AR26</f>
        <v>9.408679927667269</v>
      </c>
      <c r="AW26" s="86">
        <v>31218</v>
      </c>
      <c r="AX26" s="87">
        <v>3318</v>
      </c>
      <c r="AY26" s="122">
        <f t="shared" si="16"/>
        <v>0</v>
      </c>
      <c r="AZ26" s="122">
        <f t="shared" si="16"/>
        <v>0</v>
      </c>
      <c r="BA26" s="86">
        <v>18726270.11</v>
      </c>
      <c r="BB26" s="87">
        <v>1710366</v>
      </c>
      <c r="BC26" s="123">
        <f t="shared" si="5"/>
        <v>10.948691747848121</v>
      </c>
      <c r="BD26" s="101">
        <v>42013</v>
      </c>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row>
    <row r="27" spans="1:131" s="82" customFormat="1" ht="9" customHeight="1">
      <c r="A27" s="98">
        <v>21</v>
      </c>
      <c r="B27" s="100" t="s">
        <v>231</v>
      </c>
      <c r="C27" s="117" t="s">
        <v>249</v>
      </c>
      <c r="D27" s="36"/>
      <c r="E27" s="36"/>
      <c r="F27" s="36"/>
      <c r="G27" s="36"/>
      <c r="H27" s="36"/>
      <c r="I27" s="36"/>
      <c r="J27" s="36"/>
      <c r="K27" s="91"/>
      <c r="L27" s="88"/>
      <c r="M27" s="66" t="s">
        <v>251</v>
      </c>
      <c r="N27" s="65" t="s">
        <v>34</v>
      </c>
      <c r="O27" s="85" t="s">
        <v>250</v>
      </c>
      <c r="P27" s="105">
        <v>42013</v>
      </c>
      <c r="Q27" s="68" t="s">
        <v>19</v>
      </c>
      <c r="R27" s="63">
        <v>11</v>
      </c>
      <c r="S27" s="63">
        <v>6</v>
      </c>
      <c r="T27" s="63">
        <v>11</v>
      </c>
      <c r="U27" s="153">
        <v>10</v>
      </c>
      <c r="V27" s="153" t="s">
        <v>62</v>
      </c>
      <c r="W27" s="189" t="s">
        <v>62</v>
      </c>
      <c r="X27" s="190">
        <v>31</v>
      </c>
      <c r="Y27" s="191">
        <f t="shared" si="11"/>
        <v>25.225806451612904</v>
      </c>
      <c r="Z27" s="84">
        <v>1</v>
      </c>
      <c r="AA27" s="86">
        <v>1934</v>
      </c>
      <c r="AB27" s="87">
        <v>167</v>
      </c>
      <c r="AC27" s="86">
        <v>3875</v>
      </c>
      <c r="AD27" s="87">
        <v>332</v>
      </c>
      <c r="AE27" s="86">
        <v>3247</v>
      </c>
      <c r="AF27" s="87">
        <v>283</v>
      </c>
      <c r="AG27" s="113">
        <f t="shared" si="1"/>
        <v>9056</v>
      </c>
      <c r="AH27" s="114">
        <f t="shared" si="2"/>
        <v>782</v>
      </c>
      <c r="AI27" s="124">
        <f t="shared" si="3"/>
        <v>78.2</v>
      </c>
      <c r="AJ27" s="125">
        <f t="shared" si="4"/>
        <v>11.580562659846548</v>
      </c>
      <c r="AK27" s="74"/>
      <c r="AL27" s="75"/>
      <c r="AM27" s="122"/>
      <c r="AN27" s="122"/>
      <c r="AO27" s="77"/>
      <c r="AP27" s="78"/>
      <c r="AQ27" s="109"/>
      <c r="AR27" s="110"/>
      <c r="AS27" s="122"/>
      <c r="AT27" s="122"/>
      <c r="AU27" s="124"/>
      <c r="AV27" s="125"/>
      <c r="AW27" s="86"/>
      <c r="AX27" s="87"/>
      <c r="AY27" s="122"/>
      <c r="AZ27" s="122"/>
      <c r="BA27" s="86">
        <v>10134</v>
      </c>
      <c r="BB27" s="87">
        <v>871</v>
      </c>
      <c r="BC27" s="123">
        <f t="shared" si="5"/>
        <v>11.634902411021814</v>
      </c>
      <c r="BD27" s="101">
        <v>42013</v>
      </c>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row>
    <row r="28" spans="1:131" s="82" customFormat="1" ht="9" customHeight="1">
      <c r="A28" s="98">
        <v>22</v>
      </c>
      <c r="B28" s="83"/>
      <c r="C28" s="117" t="s">
        <v>169</v>
      </c>
      <c r="D28" s="36"/>
      <c r="E28" s="36"/>
      <c r="F28" s="36"/>
      <c r="G28" s="36"/>
      <c r="H28" s="36"/>
      <c r="I28" s="36"/>
      <c r="J28" s="36"/>
      <c r="K28" s="91"/>
      <c r="L28" s="88"/>
      <c r="M28" s="66" t="s">
        <v>170</v>
      </c>
      <c r="N28" s="65" t="s">
        <v>49</v>
      </c>
      <c r="O28" s="85" t="s">
        <v>171</v>
      </c>
      <c r="P28" s="105">
        <v>42006</v>
      </c>
      <c r="Q28" s="68" t="s">
        <v>19</v>
      </c>
      <c r="R28" s="63">
        <v>6</v>
      </c>
      <c r="S28" s="63">
        <v>4</v>
      </c>
      <c r="T28" s="63">
        <v>7</v>
      </c>
      <c r="U28" s="153">
        <v>7</v>
      </c>
      <c r="V28" s="153">
        <v>6</v>
      </c>
      <c r="W28" s="189">
        <f>U28-V28</f>
        <v>1</v>
      </c>
      <c r="X28" s="190">
        <v>17</v>
      </c>
      <c r="Y28" s="191">
        <f t="shared" si="11"/>
        <v>37.8235294117647</v>
      </c>
      <c r="Z28" s="84">
        <v>2</v>
      </c>
      <c r="AA28" s="86">
        <v>1705</v>
      </c>
      <c r="AB28" s="87">
        <v>140</v>
      </c>
      <c r="AC28" s="86">
        <v>2965</v>
      </c>
      <c r="AD28" s="87">
        <v>240</v>
      </c>
      <c r="AE28" s="86">
        <v>3227</v>
      </c>
      <c r="AF28" s="87">
        <v>263</v>
      </c>
      <c r="AG28" s="113">
        <f t="shared" si="1"/>
        <v>7897</v>
      </c>
      <c r="AH28" s="114">
        <f t="shared" si="2"/>
        <v>643</v>
      </c>
      <c r="AI28" s="124">
        <f t="shared" si="3"/>
        <v>91.85714285714286</v>
      </c>
      <c r="AJ28" s="125">
        <f t="shared" si="4"/>
        <v>12.28149300155521</v>
      </c>
      <c r="AK28" s="74">
        <v>8108</v>
      </c>
      <c r="AL28" s="75">
        <v>672</v>
      </c>
      <c r="AM28" s="122">
        <f aca="true" t="shared" si="17" ref="AM28:AM65">IF(AK28&lt;&gt;0,-(AK28-AG28)/AK28,"")</f>
        <v>-0.026023680315737544</v>
      </c>
      <c r="AN28" s="122">
        <f aca="true" t="shared" si="18" ref="AN28:AN65">IF(AL28&lt;&gt;0,-(AL28-AH28)/AL28,"")</f>
        <v>-0.043154761904761904</v>
      </c>
      <c r="AO28" s="77"/>
      <c r="AP28" s="78"/>
      <c r="AQ28" s="109">
        <v>15492</v>
      </c>
      <c r="AR28" s="110">
        <v>1305</v>
      </c>
      <c r="AS28" s="122"/>
      <c r="AT28" s="122"/>
      <c r="AU28" s="124"/>
      <c r="AV28" s="125"/>
      <c r="AW28" s="86">
        <v>15492</v>
      </c>
      <c r="AX28" s="87">
        <v>1305</v>
      </c>
      <c r="AY28" s="122">
        <f aca="true" t="shared" si="19" ref="AY28:AY65">IF(AW28&lt;&gt;0,-(AW28-AQ28)/AW28,"")</f>
        <v>0</v>
      </c>
      <c r="AZ28" s="122">
        <f aca="true" t="shared" si="20" ref="AZ28:AZ65">IF(AX28&lt;&gt;0,-(AX28-AR28)/AX28,"")</f>
        <v>0</v>
      </c>
      <c r="BA28" s="86">
        <v>23389</v>
      </c>
      <c r="BB28" s="87">
        <v>1948</v>
      </c>
      <c r="BC28" s="123">
        <f t="shared" si="5"/>
        <v>12.006673511293634</v>
      </c>
      <c r="BD28" s="101">
        <v>42013</v>
      </c>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row>
    <row r="29" spans="1:131" s="82" customFormat="1" ht="9" customHeight="1">
      <c r="A29" s="98">
        <v>23</v>
      </c>
      <c r="B29" s="83"/>
      <c r="C29" s="117" t="s">
        <v>127</v>
      </c>
      <c r="D29" s="36" t="s">
        <v>186</v>
      </c>
      <c r="E29" s="36"/>
      <c r="F29" s="36"/>
      <c r="G29" s="36"/>
      <c r="H29" s="36"/>
      <c r="I29" s="36"/>
      <c r="J29" s="36" t="s">
        <v>186</v>
      </c>
      <c r="K29" s="91"/>
      <c r="L29" s="88"/>
      <c r="M29" s="66" t="s">
        <v>29</v>
      </c>
      <c r="N29" s="65"/>
      <c r="O29" s="85" t="s">
        <v>127</v>
      </c>
      <c r="P29" s="105">
        <v>41985</v>
      </c>
      <c r="Q29" s="68" t="s">
        <v>19</v>
      </c>
      <c r="R29" s="63">
        <v>90</v>
      </c>
      <c r="S29" s="63">
        <v>4</v>
      </c>
      <c r="T29" s="63">
        <v>4</v>
      </c>
      <c r="U29" s="153">
        <v>4</v>
      </c>
      <c r="V29" s="153">
        <v>13</v>
      </c>
      <c r="W29" s="189">
        <f>U29-V29</f>
        <v>-9</v>
      </c>
      <c r="X29" s="190">
        <v>13</v>
      </c>
      <c r="Y29" s="191">
        <f t="shared" si="11"/>
        <v>44.38461538461539</v>
      </c>
      <c r="Z29" s="84">
        <v>5</v>
      </c>
      <c r="AA29" s="86">
        <v>1638</v>
      </c>
      <c r="AB29" s="87">
        <v>147</v>
      </c>
      <c r="AC29" s="86">
        <v>2538</v>
      </c>
      <c r="AD29" s="87">
        <v>227</v>
      </c>
      <c r="AE29" s="86">
        <v>2359</v>
      </c>
      <c r="AF29" s="87">
        <v>203</v>
      </c>
      <c r="AG29" s="113">
        <f t="shared" si="1"/>
        <v>6535</v>
      </c>
      <c r="AH29" s="114">
        <f t="shared" si="2"/>
        <v>577</v>
      </c>
      <c r="AI29" s="124">
        <f t="shared" si="3"/>
        <v>144.25</v>
      </c>
      <c r="AJ29" s="125">
        <f t="shared" si="4"/>
        <v>11.325823223570191</v>
      </c>
      <c r="AK29" s="74">
        <v>20611</v>
      </c>
      <c r="AL29" s="75">
        <v>1586</v>
      </c>
      <c r="AM29" s="122">
        <f t="shared" si="17"/>
        <v>-0.6829362961525399</v>
      </c>
      <c r="AN29" s="122">
        <f t="shared" si="18"/>
        <v>-0.6361916771752837</v>
      </c>
      <c r="AO29" s="77">
        <f aca="true" t="shared" si="21" ref="AO29:AO40">AQ29-AG29</f>
        <v>24247.5</v>
      </c>
      <c r="AP29" s="78">
        <f aca="true" t="shared" si="22" ref="AP29:AP40">AR29-AH29</f>
        <v>1854</v>
      </c>
      <c r="AQ29" s="109">
        <v>30782.5</v>
      </c>
      <c r="AR29" s="110">
        <v>2431</v>
      </c>
      <c r="AS29" s="122">
        <f aca="true" t="shared" si="23" ref="AS29:AS40">AH29*1/AR29</f>
        <v>0.23735088440970795</v>
      </c>
      <c r="AT29" s="122">
        <f aca="true" t="shared" si="24" ref="AT29:AT40">AP29*1/AR29</f>
        <v>0.762649115590292</v>
      </c>
      <c r="AU29" s="124">
        <f aca="true" t="shared" si="25" ref="AU29:AU40">AR29/U29</f>
        <v>607.75</v>
      </c>
      <c r="AV29" s="125">
        <f aca="true" t="shared" si="26" ref="AV29:AV40">AQ29/AR29</f>
        <v>12.66248457424928</v>
      </c>
      <c r="AW29" s="86">
        <v>30782.5</v>
      </c>
      <c r="AX29" s="87">
        <v>2431</v>
      </c>
      <c r="AY29" s="122">
        <f t="shared" si="19"/>
        <v>0</v>
      </c>
      <c r="AZ29" s="122">
        <f t="shared" si="20"/>
        <v>0</v>
      </c>
      <c r="BA29" s="86">
        <v>832600.3</v>
      </c>
      <c r="BB29" s="87">
        <v>68157</v>
      </c>
      <c r="BC29" s="123">
        <f t="shared" si="5"/>
        <v>12.21591766069516</v>
      </c>
      <c r="BD29" s="101">
        <v>42013</v>
      </c>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row>
    <row r="30" spans="1:131" s="82" customFormat="1" ht="9" customHeight="1">
      <c r="A30" s="98">
        <v>24</v>
      </c>
      <c r="B30" s="83"/>
      <c r="C30" s="117" t="s">
        <v>147</v>
      </c>
      <c r="D30" s="36" t="s">
        <v>186</v>
      </c>
      <c r="E30" s="36"/>
      <c r="F30" s="36"/>
      <c r="G30" s="36"/>
      <c r="H30" s="36"/>
      <c r="I30" s="36"/>
      <c r="J30" s="36"/>
      <c r="K30" s="91"/>
      <c r="L30" s="63"/>
      <c r="M30" s="66" t="s">
        <v>55</v>
      </c>
      <c r="N30" s="65"/>
      <c r="O30" s="85" t="s">
        <v>146</v>
      </c>
      <c r="P30" s="105">
        <v>41992</v>
      </c>
      <c r="Q30" s="68" t="s">
        <v>10</v>
      </c>
      <c r="R30" s="63">
        <v>22</v>
      </c>
      <c r="S30" s="63">
        <v>1</v>
      </c>
      <c r="T30" s="63">
        <v>1</v>
      </c>
      <c r="U30" s="153">
        <v>1</v>
      </c>
      <c r="V30" s="153">
        <v>2</v>
      </c>
      <c r="W30" s="189">
        <f>U30-V30</f>
        <v>-1</v>
      </c>
      <c r="X30" s="190">
        <v>5</v>
      </c>
      <c r="Y30" s="191">
        <f t="shared" si="11"/>
        <v>48.2</v>
      </c>
      <c r="Z30" s="84">
        <v>4</v>
      </c>
      <c r="AA30" s="86">
        <v>1464</v>
      </c>
      <c r="AB30" s="87">
        <v>71</v>
      </c>
      <c r="AC30" s="86">
        <v>2317</v>
      </c>
      <c r="AD30" s="87">
        <v>109</v>
      </c>
      <c r="AE30" s="86">
        <v>1285</v>
      </c>
      <c r="AF30" s="87">
        <v>61</v>
      </c>
      <c r="AG30" s="113">
        <f t="shared" si="1"/>
        <v>5066</v>
      </c>
      <c r="AH30" s="114">
        <f t="shared" si="2"/>
        <v>241</v>
      </c>
      <c r="AI30" s="124">
        <f t="shared" si="3"/>
        <v>241</v>
      </c>
      <c r="AJ30" s="125">
        <f t="shared" si="4"/>
        <v>21.020746887966805</v>
      </c>
      <c r="AK30" s="74">
        <v>9787</v>
      </c>
      <c r="AL30" s="75">
        <v>475</v>
      </c>
      <c r="AM30" s="122">
        <f t="shared" si="17"/>
        <v>-0.4823745785225299</v>
      </c>
      <c r="AN30" s="122">
        <f t="shared" si="18"/>
        <v>-0.4926315789473684</v>
      </c>
      <c r="AO30" s="77">
        <f t="shared" si="21"/>
        <v>7436</v>
      </c>
      <c r="AP30" s="78">
        <f t="shared" si="22"/>
        <v>391</v>
      </c>
      <c r="AQ30" s="109">
        <v>12502</v>
      </c>
      <c r="AR30" s="110">
        <v>632</v>
      </c>
      <c r="AS30" s="122">
        <f t="shared" si="23"/>
        <v>0.3813291139240506</v>
      </c>
      <c r="AT30" s="122">
        <f t="shared" si="24"/>
        <v>0.6186708860759493</v>
      </c>
      <c r="AU30" s="124">
        <f t="shared" si="25"/>
        <v>632</v>
      </c>
      <c r="AV30" s="125">
        <f t="shared" si="26"/>
        <v>19.781645569620252</v>
      </c>
      <c r="AW30" s="86">
        <v>12502</v>
      </c>
      <c r="AX30" s="87">
        <v>632</v>
      </c>
      <c r="AY30" s="122">
        <f t="shared" si="19"/>
        <v>0</v>
      </c>
      <c r="AZ30" s="122">
        <f t="shared" si="20"/>
        <v>0</v>
      </c>
      <c r="BA30" s="89">
        <v>266821</v>
      </c>
      <c r="BB30" s="90">
        <v>16588</v>
      </c>
      <c r="BC30" s="123">
        <f t="shared" si="5"/>
        <v>16.08518205931999</v>
      </c>
      <c r="BD30" s="101">
        <v>42013</v>
      </c>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row>
    <row r="31" spans="1:131" s="82" customFormat="1" ht="9" customHeight="1">
      <c r="A31" s="98">
        <v>25</v>
      </c>
      <c r="B31" s="83"/>
      <c r="C31" s="117" t="s">
        <v>165</v>
      </c>
      <c r="D31" s="36" t="s">
        <v>186</v>
      </c>
      <c r="E31" s="36"/>
      <c r="F31" s="36"/>
      <c r="G31" s="36"/>
      <c r="H31" s="36"/>
      <c r="I31" s="36"/>
      <c r="J31" s="36"/>
      <c r="K31" s="91"/>
      <c r="L31" s="88"/>
      <c r="M31" s="66" t="s">
        <v>8</v>
      </c>
      <c r="N31" s="65" t="s">
        <v>34</v>
      </c>
      <c r="O31" s="85" t="s">
        <v>166</v>
      </c>
      <c r="P31" s="105">
        <v>41999</v>
      </c>
      <c r="Q31" s="68" t="s">
        <v>19</v>
      </c>
      <c r="R31" s="63">
        <v>5</v>
      </c>
      <c r="S31" s="63">
        <v>2</v>
      </c>
      <c r="T31" s="63">
        <v>4</v>
      </c>
      <c r="U31" s="153">
        <v>4</v>
      </c>
      <c r="V31" s="153">
        <v>6</v>
      </c>
      <c r="W31" s="189">
        <f>U31-V31</f>
        <v>-2</v>
      </c>
      <c r="X31" s="190">
        <v>10</v>
      </c>
      <c r="Y31" s="191">
        <f t="shared" si="11"/>
        <v>30.7</v>
      </c>
      <c r="Z31" s="84">
        <v>3</v>
      </c>
      <c r="AA31" s="86">
        <v>941</v>
      </c>
      <c r="AB31" s="87">
        <v>76</v>
      </c>
      <c r="AC31" s="86">
        <v>1409</v>
      </c>
      <c r="AD31" s="87">
        <v>117</v>
      </c>
      <c r="AE31" s="86">
        <v>1362</v>
      </c>
      <c r="AF31" s="87">
        <v>114</v>
      </c>
      <c r="AG31" s="113">
        <f t="shared" si="1"/>
        <v>3712</v>
      </c>
      <c r="AH31" s="114">
        <f t="shared" si="2"/>
        <v>307</v>
      </c>
      <c r="AI31" s="124">
        <f t="shared" si="3"/>
        <v>76.75</v>
      </c>
      <c r="AJ31" s="125">
        <f t="shared" si="4"/>
        <v>12.091205211726384</v>
      </c>
      <c r="AK31" s="74">
        <v>6920</v>
      </c>
      <c r="AL31" s="75">
        <v>543</v>
      </c>
      <c r="AM31" s="122">
        <f t="shared" si="17"/>
        <v>-0.4635838150289017</v>
      </c>
      <c r="AN31" s="122">
        <f t="shared" si="18"/>
        <v>-0.43462246777163904</v>
      </c>
      <c r="AO31" s="77">
        <f t="shared" si="21"/>
        <v>10559</v>
      </c>
      <c r="AP31" s="78">
        <f t="shared" si="22"/>
        <v>880</v>
      </c>
      <c r="AQ31" s="109">
        <v>14271</v>
      </c>
      <c r="AR31" s="110">
        <v>1187</v>
      </c>
      <c r="AS31" s="122">
        <f t="shared" si="23"/>
        <v>0.2586352148272957</v>
      </c>
      <c r="AT31" s="122">
        <f t="shared" si="24"/>
        <v>0.7413647851727043</v>
      </c>
      <c r="AU31" s="124">
        <f t="shared" si="25"/>
        <v>296.75</v>
      </c>
      <c r="AV31" s="125">
        <f t="shared" si="26"/>
        <v>12.022746419545072</v>
      </c>
      <c r="AW31" s="86">
        <v>14271</v>
      </c>
      <c r="AX31" s="87">
        <v>1187</v>
      </c>
      <c r="AY31" s="122">
        <f t="shared" si="19"/>
        <v>0</v>
      </c>
      <c r="AZ31" s="122">
        <f t="shared" si="20"/>
        <v>0</v>
      </c>
      <c r="BA31" s="86">
        <v>32916</v>
      </c>
      <c r="BB31" s="87">
        <v>2779</v>
      </c>
      <c r="BC31" s="123">
        <f t="shared" si="5"/>
        <v>11.84454839870457</v>
      </c>
      <c r="BD31" s="101">
        <v>42013</v>
      </c>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row>
    <row r="32" spans="1:131" s="82" customFormat="1" ht="9" customHeight="1">
      <c r="A32" s="98">
        <v>26</v>
      </c>
      <c r="B32" s="83"/>
      <c r="C32" s="117" t="s">
        <v>136</v>
      </c>
      <c r="D32" s="36" t="s">
        <v>186</v>
      </c>
      <c r="E32" s="36"/>
      <c r="F32" s="36"/>
      <c r="G32" s="36"/>
      <c r="H32" s="36"/>
      <c r="I32" s="36" t="s">
        <v>186</v>
      </c>
      <c r="J32" s="36"/>
      <c r="K32" s="91"/>
      <c r="L32" s="88"/>
      <c r="M32" s="66" t="s">
        <v>96</v>
      </c>
      <c r="N32" s="65" t="s">
        <v>82</v>
      </c>
      <c r="O32" s="85" t="s">
        <v>83</v>
      </c>
      <c r="P32" s="105">
        <v>41929</v>
      </c>
      <c r="Q32" s="68" t="s">
        <v>50</v>
      </c>
      <c r="R32" s="63">
        <v>67</v>
      </c>
      <c r="S32" s="63">
        <v>1</v>
      </c>
      <c r="T32" s="63">
        <v>1</v>
      </c>
      <c r="U32" s="153">
        <v>1</v>
      </c>
      <c r="V32" s="153">
        <v>3</v>
      </c>
      <c r="W32" s="189">
        <f>U32-V32</f>
        <v>-2</v>
      </c>
      <c r="X32" s="190">
        <v>3</v>
      </c>
      <c r="Y32" s="191">
        <f t="shared" si="11"/>
        <v>257.6666666666667</v>
      </c>
      <c r="Z32" s="84">
        <v>11</v>
      </c>
      <c r="AA32" s="86">
        <v>21</v>
      </c>
      <c r="AB32" s="87">
        <v>3</v>
      </c>
      <c r="AC32" s="86">
        <v>1750</v>
      </c>
      <c r="AD32" s="87">
        <v>385</v>
      </c>
      <c r="AE32" s="86">
        <v>1925</v>
      </c>
      <c r="AF32" s="87">
        <v>385</v>
      </c>
      <c r="AG32" s="113">
        <f t="shared" si="1"/>
        <v>3696</v>
      </c>
      <c r="AH32" s="114">
        <f t="shared" si="2"/>
        <v>773</v>
      </c>
      <c r="AI32" s="124">
        <f t="shared" si="3"/>
        <v>773</v>
      </c>
      <c r="AJ32" s="125">
        <f t="shared" si="4"/>
        <v>4.78137128072445</v>
      </c>
      <c r="AK32" s="74">
        <v>4525</v>
      </c>
      <c r="AL32" s="75">
        <v>940</v>
      </c>
      <c r="AM32" s="122">
        <f t="shared" si="17"/>
        <v>-0.18320441988950276</v>
      </c>
      <c r="AN32" s="122">
        <f t="shared" si="18"/>
        <v>-0.1776595744680851</v>
      </c>
      <c r="AO32" s="77">
        <f t="shared" si="21"/>
        <v>3764</v>
      </c>
      <c r="AP32" s="78">
        <f t="shared" si="22"/>
        <v>687</v>
      </c>
      <c r="AQ32" s="109">
        <v>7460</v>
      </c>
      <c r="AR32" s="110">
        <v>1460</v>
      </c>
      <c r="AS32" s="122">
        <f t="shared" si="23"/>
        <v>0.5294520547945205</v>
      </c>
      <c r="AT32" s="122">
        <f t="shared" si="24"/>
        <v>0.47054794520547943</v>
      </c>
      <c r="AU32" s="124">
        <f t="shared" si="25"/>
        <v>1460</v>
      </c>
      <c r="AV32" s="125">
        <f t="shared" si="26"/>
        <v>5.109589041095891</v>
      </c>
      <c r="AW32" s="86">
        <v>7460</v>
      </c>
      <c r="AX32" s="87">
        <v>1460</v>
      </c>
      <c r="AY32" s="122">
        <f t="shared" si="19"/>
        <v>0</v>
      </c>
      <c r="AZ32" s="122">
        <f t="shared" si="20"/>
        <v>0</v>
      </c>
      <c r="BA32" s="86">
        <v>164802.26</v>
      </c>
      <c r="BB32" s="87">
        <v>17436</v>
      </c>
      <c r="BC32" s="123">
        <f t="shared" si="5"/>
        <v>9.451838724478092</v>
      </c>
      <c r="BD32" s="101">
        <v>42013</v>
      </c>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row>
    <row r="33" spans="1:131" s="82" customFormat="1" ht="9" customHeight="1">
      <c r="A33" s="98">
        <v>27</v>
      </c>
      <c r="B33" s="83"/>
      <c r="C33" s="117" t="s">
        <v>107</v>
      </c>
      <c r="D33" s="36" t="s">
        <v>186</v>
      </c>
      <c r="E33" s="36"/>
      <c r="F33" s="36"/>
      <c r="G33" s="36"/>
      <c r="H33" s="36"/>
      <c r="I33" s="36"/>
      <c r="J33" s="36" t="s">
        <v>186</v>
      </c>
      <c r="K33" s="36"/>
      <c r="L33" s="88"/>
      <c r="M33" s="66" t="s">
        <v>108</v>
      </c>
      <c r="N33" s="65"/>
      <c r="O33" s="85" t="s">
        <v>107</v>
      </c>
      <c r="P33" s="105">
        <v>41964</v>
      </c>
      <c r="Q33" s="68" t="s">
        <v>20</v>
      </c>
      <c r="R33" s="63">
        <v>58</v>
      </c>
      <c r="S33" s="63">
        <v>2</v>
      </c>
      <c r="T33" s="63">
        <v>2</v>
      </c>
      <c r="U33" s="153">
        <v>5</v>
      </c>
      <c r="V33" s="153">
        <v>5</v>
      </c>
      <c r="W33" s="189">
        <v>14</v>
      </c>
      <c r="X33" s="190">
        <v>25</v>
      </c>
      <c r="Y33" s="191">
        <f t="shared" si="11"/>
        <v>14.8</v>
      </c>
      <c r="Z33" s="84">
        <v>8</v>
      </c>
      <c r="AA33" s="86">
        <v>802</v>
      </c>
      <c r="AB33" s="87">
        <v>89</v>
      </c>
      <c r="AC33" s="86">
        <v>1236</v>
      </c>
      <c r="AD33" s="87">
        <v>137</v>
      </c>
      <c r="AE33" s="86">
        <v>1296</v>
      </c>
      <c r="AF33" s="87">
        <v>144</v>
      </c>
      <c r="AG33" s="113">
        <f t="shared" si="1"/>
        <v>3334</v>
      </c>
      <c r="AH33" s="114">
        <f t="shared" si="2"/>
        <v>370</v>
      </c>
      <c r="AI33" s="124">
        <f t="shared" si="3"/>
        <v>74</v>
      </c>
      <c r="AJ33" s="125">
        <f t="shared" si="4"/>
        <v>9.010810810810812</v>
      </c>
      <c r="AK33" s="74">
        <v>5269</v>
      </c>
      <c r="AL33" s="75">
        <v>555</v>
      </c>
      <c r="AM33" s="122">
        <f t="shared" si="17"/>
        <v>-0.36724236097931295</v>
      </c>
      <c r="AN33" s="122">
        <f t="shared" si="18"/>
        <v>-0.3333333333333333</v>
      </c>
      <c r="AO33" s="77">
        <f t="shared" si="21"/>
        <v>4080</v>
      </c>
      <c r="AP33" s="78">
        <f t="shared" si="22"/>
        <v>439</v>
      </c>
      <c r="AQ33" s="109">
        <v>7414</v>
      </c>
      <c r="AR33" s="110">
        <v>809</v>
      </c>
      <c r="AS33" s="122">
        <f t="shared" si="23"/>
        <v>0.4573547589616811</v>
      </c>
      <c r="AT33" s="122">
        <f t="shared" si="24"/>
        <v>0.5426452410383189</v>
      </c>
      <c r="AU33" s="124">
        <f t="shared" si="25"/>
        <v>161.8</v>
      </c>
      <c r="AV33" s="125">
        <f t="shared" si="26"/>
        <v>9.164400494437578</v>
      </c>
      <c r="AW33" s="86">
        <v>7414</v>
      </c>
      <c r="AX33" s="87">
        <v>809</v>
      </c>
      <c r="AY33" s="122">
        <f t="shared" si="19"/>
        <v>0</v>
      </c>
      <c r="AZ33" s="122">
        <f t="shared" si="20"/>
        <v>0</v>
      </c>
      <c r="BA33" s="89">
        <v>2007468.85</v>
      </c>
      <c r="BB33" s="90">
        <v>189937</v>
      </c>
      <c r="BC33" s="123">
        <f t="shared" si="5"/>
        <v>10.569130027324851</v>
      </c>
      <c r="BD33" s="101">
        <v>42013</v>
      </c>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row>
    <row r="34" spans="1:131" s="82" customFormat="1" ht="9" customHeight="1">
      <c r="A34" s="98">
        <v>28</v>
      </c>
      <c r="B34" s="83"/>
      <c r="C34" s="117" t="s">
        <v>114</v>
      </c>
      <c r="D34" s="36" t="s">
        <v>186</v>
      </c>
      <c r="E34" s="36"/>
      <c r="F34" s="36"/>
      <c r="G34" s="36"/>
      <c r="H34" s="36"/>
      <c r="I34" s="36"/>
      <c r="J34" s="36"/>
      <c r="K34" s="91"/>
      <c r="L34" s="88"/>
      <c r="M34" s="66" t="s">
        <v>115</v>
      </c>
      <c r="N34" s="65"/>
      <c r="O34" s="85" t="s">
        <v>114</v>
      </c>
      <c r="P34" s="105">
        <v>41971</v>
      </c>
      <c r="Q34" s="68" t="s">
        <v>25</v>
      </c>
      <c r="R34" s="63">
        <v>120</v>
      </c>
      <c r="S34" s="63">
        <v>1</v>
      </c>
      <c r="T34" s="63">
        <v>1</v>
      </c>
      <c r="U34" s="153">
        <v>1</v>
      </c>
      <c r="V34" s="153">
        <v>14</v>
      </c>
      <c r="W34" s="189">
        <f aca="true" t="shared" si="27" ref="W34:W65">U34-V34</f>
        <v>-13</v>
      </c>
      <c r="X34" s="190">
        <v>5</v>
      </c>
      <c r="Y34" s="191">
        <f t="shared" si="11"/>
        <v>47.2</v>
      </c>
      <c r="Z34" s="84">
        <v>7</v>
      </c>
      <c r="AA34" s="86">
        <v>942</v>
      </c>
      <c r="AB34" s="87">
        <v>71</v>
      </c>
      <c r="AC34" s="86">
        <v>1033</v>
      </c>
      <c r="AD34" s="87">
        <v>77</v>
      </c>
      <c r="AE34" s="86">
        <v>1125</v>
      </c>
      <c r="AF34" s="87">
        <v>88</v>
      </c>
      <c r="AG34" s="113">
        <f t="shared" si="1"/>
        <v>3100</v>
      </c>
      <c r="AH34" s="114">
        <f t="shared" si="2"/>
        <v>236</v>
      </c>
      <c r="AI34" s="124">
        <f t="shared" si="3"/>
        <v>236</v>
      </c>
      <c r="AJ34" s="125">
        <f t="shared" si="4"/>
        <v>13.135593220338983</v>
      </c>
      <c r="AK34" s="74">
        <v>14968</v>
      </c>
      <c r="AL34" s="75">
        <v>920</v>
      </c>
      <c r="AM34" s="122">
        <f t="shared" si="17"/>
        <v>-0.7928915018706574</v>
      </c>
      <c r="AN34" s="122">
        <f t="shared" si="18"/>
        <v>-0.7434782608695653</v>
      </c>
      <c r="AO34" s="77">
        <f t="shared" si="21"/>
        <v>19096.5</v>
      </c>
      <c r="AP34" s="78">
        <f t="shared" si="22"/>
        <v>1216</v>
      </c>
      <c r="AQ34" s="109">
        <v>22196.5</v>
      </c>
      <c r="AR34" s="110">
        <v>1452</v>
      </c>
      <c r="AS34" s="122">
        <f t="shared" si="23"/>
        <v>0.162534435261708</v>
      </c>
      <c r="AT34" s="122">
        <f t="shared" si="24"/>
        <v>0.837465564738292</v>
      </c>
      <c r="AU34" s="124">
        <f t="shared" si="25"/>
        <v>1452</v>
      </c>
      <c r="AV34" s="125">
        <f t="shared" si="26"/>
        <v>15.286845730027549</v>
      </c>
      <c r="AW34" s="86">
        <v>22196.5</v>
      </c>
      <c r="AX34" s="87">
        <v>1452</v>
      </c>
      <c r="AY34" s="122">
        <f t="shared" si="19"/>
        <v>0</v>
      </c>
      <c r="AZ34" s="122">
        <f t="shared" si="20"/>
        <v>0</v>
      </c>
      <c r="BA34" s="86">
        <v>3319284.5</v>
      </c>
      <c r="BB34" s="87">
        <v>262248</v>
      </c>
      <c r="BC34" s="123">
        <f t="shared" si="5"/>
        <v>12.657044095665173</v>
      </c>
      <c r="BD34" s="101">
        <v>42013</v>
      </c>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row>
    <row r="35" spans="1:131" s="82" customFormat="1" ht="9" customHeight="1">
      <c r="A35" s="98">
        <v>29</v>
      </c>
      <c r="B35" s="83"/>
      <c r="C35" s="117" t="s">
        <v>163</v>
      </c>
      <c r="D35" s="36" t="s">
        <v>186</v>
      </c>
      <c r="E35" s="36"/>
      <c r="F35" s="36"/>
      <c r="G35" s="36"/>
      <c r="H35" s="36"/>
      <c r="I35" s="36"/>
      <c r="J35" s="36"/>
      <c r="K35" s="91"/>
      <c r="L35" s="88"/>
      <c r="M35" s="66" t="s">
        <v>164</v>
      </c>
      <c r="N35" s="65" t="s">
        <v>20</v>
      </c>
      <c r="O35" s="85" t="s">
        <v>162</v>
      </c>
      <c r="P35" s="105">
        <v>41999</v>
      </c>
      <c r="Q35" s="68" t="s">
        <v>19</v>
      </c>
      <c r="R35" s="63">
        <v>10</v>
      </c>
      <c r="S35" s="63">
        <v>1</v>
      </c>
      <c r="T35" s="63">
        <v>4</v>
      </c>
      <c r="U35" s="153">
        <v>4</v>
      </c>
      <c r="V35" s="153">
        <v>9</v>
      </c>
      <c r="W35" s="189">
        <f t="shared" si="27"/>
        <v>-5</v>
      </c>
      <c r="X35" s="190">
        <v>4</v>
      </c>
      <c r="Y35" s="191">
        <f t="shared" si="11"/>
        <v>51.5</v>
      </c>
      <c r="Z35" s="84">
        <v>3</v>
      </c>
      <c r="AA35" s="86">
        <v>631</v>
      </c>
      <c r="AB35" s="87">
        <v>52</v>
      </c>
      <c r="AC35" s="86">
        <v>753</v>
      </c>
      <c r="AD35" s="87">
        <v>61</v>
      </c>
      <c r="AE35" s="86">
        <v>1187</v>
      </c>
      <c r="AF35" s="87">
        <v>93</v>
      </c>
      <c r="AG35" s="113">
        <f t="shared" si="1"/>
        <v>2571</v>
      </c>
      <c r="AH35" s="114">
        <f t="shared" si="2"/>
        <v>206</v>
      </c>
      <c r="AI35" s="124">
        <f t="shared" si="3"/>
        <v>51.5</v>
      </c>
      <c r="AJ35" s="125">
        <f t="shared" si="4"/>
        <v>12.480582524271844</v>
      </c>
      <c r="AK35" s="74">
        <v>11909</v>
      </c>
      <c r="AL35" s="75">
        <v>867</v>
      </c>
      <c r="AM35" s="122">
        <f t="shared" si="17"/>
        <v>-0.7841128558233269</v>
      </c>
      <c r="AN35" s="122">
        <f t="shared" si="18"/>
        <v>-0.76239907727797</v>
      </c>
      <c r="AO35" s="77">
        <f t="shared" si="21"/>
        <v>15510</v>
      </c>
      <c r="AP35" s="78">
        <f t="shared" si="22"/>
        <v>1172</v>
      </c>
      <c r="AQ35" s="109">
        <v>18081</v>
      </c>
      <c r="AR35" s="110">
        <v>1378</v>
      </c>
      <c r="AS35" s="122">
        <f t="shared" si="23"/>
        <v>0.14949201741654572</v>
      </c>
      <c r="AT35" s="122">
        <f t="shared" si="24"/>
        <v>0.8505079825834543</v>
      </c>
      <c r="AU35" s="124">
        <f t="shared" si="25"/>
        <v>344.5</v>
      </c>
      <c r="AV35" s="125">
        <f t="shared" si="26"/>
        <v>13.121190130624093</v>
      </c>
      <c r="AW35" s="86">
        <v>18081</v>
      </c>
      <c r="AX35" s="87">
        <v>1378</v>
      </c>
      <c r="AY35" s="122">
        <f t="shared" si="19"/>
        <v>0</v>
      </c>
      <c r="AZ35" s="122">
        <f t="shared" si="20"/>
        <v>0</v>
      </c>
      <c r="BA35" s="86">
        <v>45462</v>
      </c>
      <c r="BB35" s="87">
        <v>3560</v>
      </c>
      <c r="BC35" s="123">
        <f t="shared" si="5"/>
        <v>12.770224719101124</v>
      </c>
      <c r="BD35" s="101">
        <v>42013</v>
      </c>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row>
    <row r="36" spans="1:131" s="82" customFormat="1" ht="9" customHeight="1">
      <c r="A36" s="98">
        <v>30</v>
      </c>
      <c r="B36" s="83"/>
      <c r="C36" s="119" t="s">
        <v>60</v>
      </c>
      <c r="D36" s="36" t="s">
        <v>186</v>
      </c>
      <c r="E36" s="36"/>
      <c r="F36" s="36"/>
      <c r="G36" s="36"/>
      <c r="H36" s="36"/>
      <c r="I36" s="36"/>
      <c r="J36" s="36"/>
      <c r="K36" s="91"/>
      <c r="L36" s="88"/>
      <c r="M36" s="66" t="s">
        <v>63</v>
      </c>
      <c r="N36" s="65" t="s">
        <v>232</v>
      </c>
      <c r="O36" s="85" t="s">
        <v>61</v>
      </c>
      <c r="P36" s="105">
        <v>41866</v>
      </c>
      <c r="Q36" s="68" t="s">
        <v>20</v>
      </c>
      <c r="R36" s="63">
        <v>31</v>
      </c>
      <c r="S36" s="63">
        <v>2</v>
      </c>
      <c r="T36" s="63">
        <v>3</v>
      </c>
      <c r="U36" s="153">
        <v>3</v>
      </c>
      <c r="V36" s="153">
        <v>2</v>
      </c>
      <c r="W36" s="189">
        <f t="shared" si="27"/>
        <v>1</v>
      </c>
      <c r="X36" s="190">
        <v>9</v>
      </c>
      <c r="Y36" s="191">
        <f t="shared" si="11"/>
        <v>26.444444444444443</v>
      </c>
      <c r="Z36" s="84">
        <v>21</v>
      </c>
      <c r="AA36" s="86">
        <v>446</v>
      </c>
      <c r="AB36" s="87">
        <v>45</v>
      </c>
      <c r="AC36" s="86">
        <v>899</v>
      </c>
      <c r="AD36" s="87">
        <v>95</v>
      </c>
      <c r="AE36" s="86">
        <v>945</v>
      </c>
      <c r="AF36" s="87">
        <v>98</v>
      </c>
      <c r="AG36" s="113">
        <f t="shared" si="1"/>
        <v>2290</v>
      </c>
      <c r="AH36" s="114">
        <f t="shared" si="2"/>
        <v>238</v>
      </c>
      <c r="AI36" s="124">
        <f t="shared" si="3"/>
        <v>79.33333333333333</v>
      </c>
      <c r="AJ36" s="125">
        <f t="shared" si="4"/>
        <v>9.621848739495798</v>
      </c>
      <c r="AK36" s="74">
        <v>0</v>
      </c>
      <c r="AL36" s="75">
        <v>0</v>
      </c>
      <c r="AM36" s="122">
        <f t="shared" si="17"/>
      </c>
      <c r="AN36" s="122">
        <f t="shared" si="18"/>
      </c>
      <c r="AO36" s="77">
        <f t="shared" si="21"/>
        <v>-260</v>
      </c>
      <c r="AP36" s="78">
        <f t="shared" si="22"/>
        <v>20</v>
      </c>
      <c r="AQ36" s="109">
        <v>2030</v>
      </c>
      <c r="AR36" s="110">
        <v>258</v>
      </c>
      <c r="AS36" s="122">
        <f t="shared" si="23"/>
        <v>0.9224806201550387</v>
      </c>
      <c r="AT36" s="122">
        <f t="shared" si="24"/>
        <v>0.07751937984496124</v>
      </c>
      <c r="AU36" s="124">
        <f t="shared" si="25"/>
        <v>86</v>
      </c>
      <c r="AV36" s="125">
        <f t="shared" si="26"/>
        <v>7.868217054263566</v>
      </c>
      <c r="AW36" s="86">
        <v>2030</v>
      </c>
      <c r="AX36" s="87">
        <v>258</v>
      </c>
      <c r="AY36" s="122">
        <f t="shared" si="19"/>
        <v>0</v>
      </c>
      <c r="AZ36" s="122">
        <f t="shared" si="20"/>
        <v>0</v>
      </c>
      <c r="BA36" s="86">
        <v>411352.12</v>
      </c>
      <c r="BB36" s="87">
        <v>41391</v>
      </c>
      <c r="BC36" s="123">
        <f t="shared" si="5"/>
        <v>9.938202024594718</v>
      </c>
      <c r="BD36" s="101">
        <v>42013</v>
      </c>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row>
    <row r="37" spans="1:131" s="82" customFormat="1" ht="9" customHeight="1">
      <c r="A37" s="98">
        <v>31</v>
      </c>
      <c r="B37" s="83"/>
      <c r="C37" s="118" t="s">
        <v>72</v>
      </c>
      <c r="D37" s="36" t="s">
        <v>186</v>
      </c>
      <c r="E37" s="36"/>
      <c r="F37" s="36"/>
      <c r="G37" s="36"/>
      <c r="H37" s="36"/>
      <c r="I37" s="36"/>
      <c r="J37" s="64"/>
      <c r="K37" s="36" t="s">
        <v>186</v>
      </c>
      <c r="L37" s="84" t="s">
        <v>15</v>
      </c>
      <c r="M37" s="65" t="s">
        <v>40</v>
      </c>
      <c r="N37" s="66" t="s">
        <v>37</v>
      </c>
      <c r="O37" s="67" t="s">
        <v>73</v>
      </c>
      <c r="P37" s="106">
        <v>41901</v>
      </c>
      <c r="Q37" s="68" t="s">
        <v>37</v>
      </c>
      <c r="R37" s="157">
        <v>236</v>
      </c>
      <c r="S37" s="157">
        <v>1</v>
      </c>
      <c r="T37" s="157">
        <v>2</v>
      </c>
      <c r="U37" s="63">
        <v>2</v>
      </c>
      <c r="V37" s="63">
        <v>2</v>
      </c>
      <c r="W37" s="189">
        <f t="shared" si="27"/>
        <v>0</v>
      </c>
      <c r="X37" s="190">
        <v>8</v>
      </c>
      <c r="Y37" s="191">
        <f t="shared" si="11"/>
        <v>47.5</v>
      </c>
      <c r="Z37" s="84">
        <v>17</v>
      </c>
      <c r="AA37" s="70">
        <v>0</v>
      </c>
      <c r="AB37" s="71">
        <v>0</v>
      </c>
      <c r="AC37" s="70">
        <v>82</v>
      </c>
      <c r="AD37" s="71">
        <v>6</v>
      </c>
      <c r="AE37" s="70">
        <v>1984</v>
      </c>
      <c r="AF37" s="71">
        <v>374</v>
      </c>
      <c r="AG37" s="113">
        <f t="shared" si="1"/>
        <v>2066</v>
      </c>
      <c r="AH37" s="114">
        <f t="shared" si="2"/>
        <v>380</v>
      </c>
      <c r="AI37" s="124">
        <f t="shared" si="3"/>
        <v>190</v>
      </c>
      <c r="AJ37" s="125">
        <f t="shared" si="4"/>
        <v>5.436842105263158</v>
      </c>
      <c r="AK37" s="74">
        <v>1856</v>
      </c>
      <c r="AL37" s="75">
        <v>340</v>
      </c>
      <c r="AM37" s="122">
        <f t="shared" si="17"/>
        <v>0.11314655172413793</v>
      </c>
      <c r="AN37" s="122">
        <f t="shared" si="18"/>
        <v>0.11764705882352941</v>
      </c>
      <c r="AO37" s="77">
        <f t="shared" si="21"/>
        <v>-1650</v>
      </c>
      <c r="AP37" s="78">
        <f t="shared" si="22"/>
        <v>-328</v>
      </c>
      <c r="AQ37" s="111">
        <v>416</v>
      </c>
      <c r="AR37" s="112">
        <v>52</v>
      </c>
      <c r="AS37" s="122">
        <f t="shared" si="23"/>
        <v>7.3076923076923075</v>
      </c>
      <c r="AT37" s="122">
        <f t="shared" si="24"/>
        <v>-6.3076923076923075</v>
      </c>
      <c r="AU37" s="124">
        <f t="shared" si="25"/>
        <v>26</v>
      </c>
      <c r="AV37" s="125">
        <f t="shared" si="26"/>
        <v>8</v>
      </c>
      <c r="AW37" s="79">
        <v>416</v>
      </c>
      <c r="AX37" s="80">
        <v>52</v>
      </c>
      <c r="AY37" s="122">
        <f t="shared" si="19"/>
        <v>0</v>
      </c>
      <c r="AZ37" s="122">
        <f t="shared" si="20"/>
        <v>0</v>
      </c>
      <c r="BA37" s="79">
        <v>6131097.94</v>
      </c>
      <c r="BB37" s="80">
        <v>541587</v>
      </c>
      <c r="BC37" s="123">
        <f t="shared" si="5"/>
        <v>11.32061504430498</v>
      </c>
      <c r="BD37" s="101">
        <v>42013</v>
      </c>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row>
    <row r="38" spans="1:131" s="82" customFormat="1" ht="9" customHeight="1">
      <c r="A38" s="98">
        <v>32</v>
      </c>
      <c r="B38" s="83"/>
      <c r="C38" s="117" t="s">
        <v>84</v>
      </c>
      <c r="D38" s="36" t="s">
        <v>186</v>
      </c>
      <c r="E38" s="36"/>
      <c r="F38" s="36"/>
      <c r="G38" s="36"/>
      <c r="H38" s="36"/>
      <c r="I38" s="36"/>
      <c r="J38" s="36" t="s">
        <v>186</v>
      </c>
      <c r="K38" s="91"/>
      <c r="L38" s="88"/>
      <c r="M38" s="66" t="s">
        <v>85</v>
      </c>
      <c r="N38" s="65"/>
      <c r="O38" s="85" t="s">
        <v>84</v>
      </c>
      <c r="P38" s="105">
        <v>41936</v>
      </c>
      <c r="Q38" s="68" t="s">
        <v>25</v>
      </c>
      <c r="R38" s="63">
        <v>259</v>
      </c>
      <c r="S38" s="63">
        <v>3</v>
      </c>
      <c r="T38" s="63">
        <v>6</v>
      </c>
      <c r="U38" s="153">
        <v>6</v>
      </c>
      <c r="V38" s="153">
        <v>4</v>
      </c>
      <c r="W38" s="189">
        <f t="shared" si="27"/>
        <v>2</v>
      </c>
      <c r="X38" s="190">
        <v>18</v>
      </c>
      <c r="Y38" s="191">
        <f t="shared" si="11"/>
        <v>16.61111111111111</v>
      </c>
      <c r="Z38" s="84">
        <v>12</v>
      </c>
      <c r="AA38" s="86">
        <v>542</v>
      </c>
      <c r="AB38" s="87">
        <v>84</v>
      </c>
      <c r="AC38" s="86">
        <v>717</v>
      </c>
      <c r="AD38" s="87">
        <v>110</v>
      </c>
      <c r="AE38" s="86">
        <v>716</v>
      </c>
      <c r="AF38" s="87">
        <v>105</v>
      </c>
      <c r="AG38" s="113">
        <f t="shared" si="1"/>
        <v>1975</v>
      </c>
      <c r="AH38" s="114">
        <f t="shared" si="2"/>
        <v>299</v>
      </c>
      <c r="AI38" s="124">
        <f t="shared" si="3"/>
        <v>49.833333333333336</v>
      </c>
      <c r="AJ38" s="125">
        <f t="shared" si="4"/>
        <v>6.605351170568562</v>
      </c>
      <c r="AK38" s="74">
        <v>7740</v>
      </c>
      <c r="AL38" s="75">
        <v>1528</v>
      </c>
      <c r="AM38" s="122">
        <f t="shared" si="17"/>
        <v>-0.7448320413436692</v>
      </c>
      <c r="AN38" s="122">
        <f t="shared" si="18"/>
        <v>-0.8043193717277487</v>
      </c>
      <c r="AO38" s="77">
        <f t="shared" si="21"/>
        <v>5789</v>
      </c>
      <c r="AP38" s="78">
        <f t="shared" si="22"/>
        <v>1232</v>
      </c>
      <c r="AQ38" s="111">
        <v>7764</v>
      </c>
      <c r="AR38" s="112">
        <v>1531</v>
      </c>
      <c r="AS38" s="122">
        <f t="shared" si="23"/>
        <v>0.1952971913781842</v>
      </c>
      <c r="AT38" s="122">
        <f t="shared" si="24"/>
        <v>0.8047028086218158</v>
      </c>
      <c r="AU38" s="124">
        <f t="shared" si="25"/>
        <v>255.16666666666666</v>
      </c>
      <c r="AV38" s="125">
        <f t="shared" si="26"/>
        <v>5.0711952971913785</v>
      </c>
      <c r="AW38" s="86">
        <v>7764</v>
      </c>
      <c r="AX38" s="87">
        <v>1531</v>
      </c>
      <c r="AY38" s="122">
        <f t="shared" si="19"/>
        <v>0</v>
      </c>
      <c r="AZ38" s="122">
        <f t="shared" si="20"/>
        <v>0</v>
      </c>
      <c r="BA38" s="79">
        <v>12613204.67</v>
      </c>
      <c r="BB38" s="80">
        <v>1584229</v>
      </c>
      <c r="BC38" s="123">
        <f t="shared" si="5"/>
        <v>7.9617307030738615</v>
      </c>
      <c r="BD38" s="101">
        <v>42013</v>
      </c>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row>
    <row r="39" spans="1:131" s="82" customFormat="1" ht="9" customHeight="1">
      <c r="A39" s="98">
        <v>33</v>
      </c>
      <c r="B39" s="83"/>
      <c r="C39" s="117" t="s">
        <v>109</v>
      </c>
      <c r="D39" s="36" t="s">
        <v>186</v>
      </c>
      <c r="E39" s="36"/>
      <c r="F39" s="36"/>
      <c r="G39" s="36"/>
      <c r="H39" s="36"/>
      <c r="I39" s="36"/>
      <c r="J39" s="36" t="s">
        <v>186</v>
      </c>
      <c r="K39" s="36"/>
      <c r="L39" s="88"/>
      <c r="M39" s="66" t="s">
        <v>86</v>
      </c>
      <c r="N39" s="65"/>
      <c r="O39" s="85" t="s">
        <v>110</v>
      </c>
      <c r="P39" s="105">
        <v>41964</v>
      </c>
      <c r="Q39" s="68" t="s">
        <v>19</v>
      </c>
      <c r="R39" s="63">
        <v>174</v>
      </c>
      <c r="S39" s="63">
        <v>7</v>
      </c>
      <c r="T39" s="63">
        <v>9</v>
      </c>
      <c r="U39" s="153">
        <v>9</v>
      </c>
      <c r="V39" s="153">
        <v>9</v>
      </c>
      <c r="W39" s="189">
        <f t="shared" si="27"/>
        <v>0</v>
      </c>
      <c r="X39" s="190">
        <v>36</v>
      </c>
      <c r="Y39" s="191">
        <f t="shared" si="11"/>
        <v>7.138888888888889</v>
      </c>
      <c r="Z39" s="84">
        <v>8</v>
      </c>
      <c r="AA39" s="86">
        <v>432.5</v>
      </c>
      <c r="AB39" s="87">
        <v>56</v>
      </c>
      <c r="AC39" s="86">
        <v>764</v>
      </c>
      <c r="AD39" s="87">
        <v>99</v>
      </c>
      <c r="AE39" s="86">
        <v>760</v>
      </c>
      <c r="AF39" s="87">
        <v>102</v>
      </c>
      <c r="AG39" s="113">
        <f aca="true" t="shared" si="28" ref="AG39:AG65">AA39+AC39+AE39</f>
        <v>1956.5</v>
      </c>
      <c r="AH39" s="114">
        <f aca="true" t="shared" si="29" ref="AH39:AH65">AB39+AD39+AF39</f>
        <v>257</v>
      </c>
      <c r="AI39" s="124">
        <f t="shared" si="3"/>
        <v>28.555555555555557</v>
      </c>
      <c r="AJ39" s="125">
        <f aca="true" t="shared" si="30" ref="AJ39:AJ60">AG39/AH39</f>
        <v>7.61284046692607</v>
      </c>
      <c r="AK39" s="74">
        <v>1610</v>
      </c>
      <c r="AL39" s="75">
        <v>201</v>
      </c>
      <c r="AM39" s="122">
        <f t="shared" si="17"/>
        <v>0.21521739130434783</v>
      </c>
      <c r="AN39" s="122">
        <f t="shared" si="18"/>
        <v>0.27860696517412936</v>
      </c>
      <c r="AO39" s="77">
        <f t="shared" si="21"/>
        <v>396.5</v>
      </c>
      <c r="AP39" s="78">
        <f t="shared" si="22"/>
        <v>48</v>
      </c>
      <c r="AQ39" s="109">
        <v>2353</v>
      </c>
      <c r="AR39" s="110">
        <v>305</v>
      </c>
      <c r="AS39" s="122">
        <f t="shared" si="23"/>
        <v>0.8426229508196721</v>
      </c>
      <c r="AT39" s="122">
        <f t="shared" si="24"/>
        <v>0.15737704918032788</v>
      </c>
      <c r="AU39" s="124">
        <f t="shared" si="25"/>
        <v>33.888888888888886</v>
      </c>
      <c r="AV39" s="125">
        <f t="shared" si="26"/>
        <v>7.714754098360656</v>
      </c>
      <c r="AW39" s="86">
        <v>2353</v>
      </c>
      <c r="AX39" s="87">
        <v>305</v>
      </c>
      <c r="AY39" s="122">
        <f t="shared" si="19"/>
        <v>0</v>
      </c>
      <c r="AZ39" s="122">
        <f t="shared" si="20"/>
        <v>0</v>
      </c>
      <c r="BA39" s="86">
        <v>1221655.945</v>
      </c>
      <c r="BB39" s="87">
        <v>131418</v>
      </c>
      <c r="BC39" s="123">
        <f t="shared" si="5"/>
        <v>9.295955995373541</v>
      </c>
      <c r="BD39" s="101">
        <v>42013</v>
      </c>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row>
    <row r="40" spans="1:131" s="82" customFormat="1" ht="9" customHeight="1">
      <c r="A40" s="98">
        <v>34</v>
      </c>
      <c r="B40" s="83"/>
      <c r="C40" s="117" t="s">
        <v>98</v>
      </c>
      <c r="D40" s="36" t="s">
        <v>186</v>
      </c>
      <c r="E40" s="36"/>
      <c r="F40" s="36"/>
      <c r="G40" s="36"/>
      <c r="H40" s="36"/>
      <c r="I40" s="36"/>
      <c r="J40" s="36" t="s">
        <v>186</v>
      </c>
      <c r="K40" s="91"/>
      <c r="L40" s="88"/>
      <c r="M40" s="66" t="s">
        <v>30</v>
      </c>
      <c r="N40" s="65"/>
      <c r="O40" s="85" t="s">
        <v>99</v>
      </c>
      <c r="P40" s="105">
        <v>41950</v>
      </c>
      <c r="Q40" s="68" t="s">
        <v>10</v>
      </c>
      <c r="R40" s="63">
        <v>208</v>
      </c>
      <c r="S40" s="63">
        <v>5</v>
      </c>
      <c r="T40" s="63">
        <v>7</v>
      </c>
      <c r="U40" s="153">
        <v>8</v>
      </c>
      <c r="V40" s="153">
        <v>8</v>
      </c>
      <c r="W40" s="189">
        <f t="shared" si="27"/>
        <v>0</v>
      </c>
      <c r="X40" s="190">
        <v>44</v>
      </c>
      <c r="Y40" s="191">
        <f t="shared" si="11"/>
        <v>6.295454545454546</v>
      </c>
      <c r="Z40" s="84">
        <v>10</v>
      </c>
      <c r="AA40" s="86">
        <v>251</v>
      </c>
      <c r="AB40" s="87">
        <v>35</v>
      </c>
      <c r="AC40" s="86">
        <v>910</v>
      </c>
      <c r="AD40" s="87">
        <v>129</v>
      </c>
      <c r="AE40" s="86">
        <v>790</v>
      </c>
      <c r="AF40" s="87">
        <v>113</v>
      </c>
      <c r="AG40" s="113">
        <f t="shared" si="28"/>
        <v>1951</v>
      </c>
      <c r="AH40" s="114">
        <f t="shared" si="29"/>
        <v>277</v>
      </c>
      <c r="AI40" s="124">
        <f t="shared" si="3"/>
        <v>34.625</v>
      </c>
      <c r="AJ40" s="125">
        <f t="shared" si="30"/>
        <v>7.043321299638989</v>
      </c>
      <c r="AK40" s="74">
        <v>1780</v>
      </c>
      <c r="AL40" s="75">
        <v>272</v>
      </c>
      <c r="AM40" s="122">
        <f t="shared" si="17"/>
        <v>0.09606741573033707</v>
      </c>
      <c r="AN40" s="122">
        <f t="shared" si="18"/>
        <v>0.01838235294117647</v>
      </c>
      <c r="AO40" s="77">
        <f t="shared" si="21"/>
        <v>3278</v>
      </c>
      <c r="AP40" s="78">
        <f t="shared" si="22"/>
        <v>703</v>
      </c>
      <c r="AQ40" s="109">
        <v>5229</v>
      </c>
      <c r="AR40" s="110">
        <v>980</v>
      </c>
      <c r="AS40" s="122">
        <f t="shared" si="23"/>
        <v>0.2826530612244898</v>
      </c>
      <c r="AT40" s="122">
        <f t="shared" si="24"/>
        <v>0.7173469387755103</v>
      </c>
      <c r="AU40" s="124">
        <f t="shared" si="25"/>
        <v>122.5</v>
      </c>
      <c r="AV40" s="125">
        <f t="shared" si="26"/>
        <v>5.335714285714285</v>
      </c>
      <c r="AW40" s="86">
        <v>5229</v>
      </c>
      <c r="AX40" s="87">
        <v>980</v>
      </c>
      <c r="AY40" s="122">
        <f t="shared" si="19"/>
        <v>0</v>
      </c>
      <c r="AZ40" s="122">
        <f t="shared" si="20"/>
        <v>0</v>
      </c>
      <c r="BA40" s="86">
        <v>3341753</v>
      </c>
      <c r="BB40" s="87">
        <v>316627</v>
      </c>
      <c r="BC40" s="123">
        <f t="shared" si="5"/>
        <v>10.55422626623756</v>
      </c>
      <c r="BD40" s="101">
        <v>42013</v>
      </c>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81"/>
      <c r="DJ40" s="81"/>
      <c r="DK40" s="81"/>
      <c r="DL40" s="81"/>
      <c r="DM40" s="81"/>
      <c r="DN40" s="81"/>
      <c r="DO40" s="81"/>
      <c r="DP40" s="81"/>
      <c r="DQ40" s="81"/>
      <c r="DR40" s="81"/>
      <c r="DS40" s="81"/>
      <c r="DT40" s="81"/>
      <c r="DU40" s="81"/>
      <c r="DV40" s="81"/>
      <c r="DW40" s="81"/>
      <c r="DX40" s="81"/>
      <c r="DY40" s="81"/>
      <c r="DZ40" s="81"/>
      <c r="EA40" s="81"/>
    </row>
    <row r="41" spans="1:131" s="82" customFormat="1" ht="9" customHeight="1">
      <c r="A41" s="98">
        <v>35</v>
      </c>
      <c r="B41" s="83"/>
      <c r="C41" s="117" t="s">
        <v>183</v>
      </c>
      <c r="D41" s="36"/>
      <c r="E41" s="36"/>
      <c r="F41" s="36"/>
      <c r="G41" s="36"/>
      <c r="H41" s="36"/>
      <c r="I41" s="36"/>
      <c r="J41" s="36" t="s">
        <v>186</v>
      </c>
      <c r="K41" s="91"/>
      <c r="L41" s="88"/>
      <c r="M41" s="66" t="s">
        <v>184</v>
      </c>
      <c r="N41" s="65"/>
      <c r="O41" s="85" t="s">
        <v>183</v>
      </c>
      <c r="P41" s="105">
        <v>42006</v>
      </c>
      <c r="Q41" s="68" t="s">
        <v>23</v>
      </c>
      <c r="R41" s="63">
        <v>13</v>
      </c>
      <c r="S41" s="63">
        <v>8</v>
      </c>
      <c r="T41" s="63">
        <v>9</v>
      </c>
      <c r="U41" s="63">
        <v>9</v>
      </c>
      <c r="V41" s="63">
        <v>13</v>
      </c>
      <c r="W41" s="189">
        <f t="shared" si="27"/>
        <v>-4</v>
      </c>
      <c r="X41" s="190">
        <v>45</v>
      </c>
      <c r="Y41" s="191">
        <f t="shared" si="11"/>
        <v>4.2</v>
      </c>
      <c r="Z41" s="84">
        <v>2</v>
      </c>
      <c r="AA41" s="74">
        <v>297</v>
      </c>
      <c r="AB41" s="75">
        <v>36</v>
      </c>
      <c r="AC41" s="74">
        <v>733</v>
      </c>
      <c r="AD41" s="75">
        <v>84</v>
      </c>
      <c r="AE41" s="74">
        <v>684</v>
      </c>
      <c r="AF41" s="75">
        <v>69</v>
      </c>
      <c r="AG41" s="113">
        <f t="shared" si="28"/>
        <v>1714</v>
      </c>
      <c r="AH41" s="114">
        <f t="shared" si="29"/>
        <v>189</v>
      </c>
      <c r="AI41" s="124">
        <f t="shared" si="3"/>
        <v>21</v>
      </c>
      <c r="AJ41" s="125">
        <f t="shared" si="30"/>
        <v>9.068783068783068</v>
      </c>
      <c r="AK41" s="74">
        <v>3765</v>
      </c>
      <c r="AL41" s="75">
        <v>397</v>
      </c>
      <c r="AM41" s="122">
        <f t="shared" si="17"/>
        <v>-0.5447543160690571</v>
      </c>
      <c r="AN41" s="122">
        <f t="shared" si="18"/>
        <v>-0.5239294710327456</v>
      </c>
      <c r="AO41" s="77"/>
      <c r="AP41" s="78"/>
      <c r="AQ41" s="113">
        <v>5618</v>
      </c>
      <c r="AR41" s="114">
        <v>611</v>
      </c>
      <c r="AS41" s="122"/>
      <c r="AT41" s="122"/>
      <c r="AU41" s="124"/>
      <c r="AV41" s="125"/>
      <c r="AW41" s="86">
        <v>5618</v>
      </c>
      <c r="AX41" s="87">
        <v>611</v>
      </c>
      <c r="AY41" s="122">
        <f t="shared" si="19"/>
        <v>0</v>
      </c>
      <c r="AZ41" s="122">
        <f t="shared" si="20"/>
        <v>0</v>
      </c>
      <c r="BA41" s="95">
        <v>7332</v>
      </c>
      <c r="BB41" s="96">
        <v>800</v>
      </c>
      <c r="BC41" s="123">
        <f t="shared" si="5"/>
        <v>9.165</v>
      </c>
      <c r="BD41" s="101">
        <v>42013</v>
      </c>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81"/>
      <c r="DJ41" s="81"/>
      <c r="DK41" s="81"/>
      <c r="DL41" s="81"/>
      <c r="DM41" s="81"/>
      <c r="DN41" s="81"/>
      <c r="DO41" s="81"/>
      <c r="DP41" s="81"/>
      <c r="DQ41" s="81"/>
      <c r="DR41" s="81"/>
      <c r="DS41" s="81"/>
      <c r="DT41" s="81"/>
      <c r="DU41" s="81"/>
      <c r="DV41" s="81"/>
      <c r="DW41" s="81"/>
      <c r="DX41" s="81"/>
      <c r="DY41" s="81"/>
      <c r="DZ41" s="81"/>
      <c r="EA41" s="81"/>
    </row>
    <row r="42" spans="1:131" s="82" customFormat="1" ht="9" customHeight="1">
      <c r="A42" s="98">
        <v>36</v>
      </c>
      <c r="B42" s="83"/>
      <c r="C42" s="117" t="s">
        <v>94</v>
      </c>
      <c r="D42" s="36" t="s">
        <v>186</v>
      </c>
      <c r="E42" s="36"/>
      <c r="F42" s="36"/>
      <c r="G42" s="36"/>
      <c r="H42" s="36"/>
      <c r="I42" s="36"/>
      <c r="J42" s="36" t="s">
        <v>186</v>
      </c>
      <c r="K42" s="91"/>
      <c r="L42" s="88"/>
      <c r="M42" s="66" t="s">
        <v>95</v>
      </c>
      <c r="N42" s="65"/>
      <c r="O42" s="85" t="s">
        <v>94</v>
      </c>
      <c r="P42" s="105">
        <v>41943</v>
      </c>
      <c r="Q42" s="68" t="s">
        <v>19</v>
      </c>
      <c r="R42" s="63">
        <v>44</v>
      </c>
      <c r="S42" s="63">
        <v>1</v>
      </c>
      <c r="T42" s="63">
        <v>1</v>
      </c>
      <c r="U42" s="153">
        <v>1</v>
      </c>
      <c r="V42" s="153">
        <v>1</v>
      </c>
      <c r="W42" s="189">
        <f t="shared" si="27"/>
        <v>0</v>
      </c>
      <c r="X42" s="190">
        <v>4</v>
      </c>
      <c r="Y42" s="191">
        <f t="shared" si="11"/>
        <v>48</v>
      </c>
      <c r="Z42" s="84">
        <v>10</v>
      </c>
      <c r="AA42" s="86">
        <v>236</v>
      </c>
      <c r="AB42" s="87">
        <v>27</v>
      </c>
      <c r="AC42" s="86">
        <v>394</v>
      </c>
      <c r="AD42" s="87">
        <v>45</v>
      </c>
      <c r="AE42" s="86">
        <v>1066</v>
      </c>
      <c r="AF42" s="87">
        <v>120</v>
      </c>
      <c r="AG42" s="113">
        <f t="shared" si="28"/>
        <v>1696</v>
      </c>
      <c r="AH42" s="114">
        <f t="shared" si="29"/>
        <v>192</v>
      </c>
      <c r="AI42" s="124">
        <f t="shared" si="3"/>
        <v>192</v>
      </c>
      <c r="AJ42" s="125">
        <f t="shared" si="30"/>
        <v>8.833333333333334</v>
      </c>
      <c r="AK42" s="74">
        <v>131</v>
      </c>
      <c r="AL42" s="75">
        <v>24</v>
      </c>
      <c r="AM42" s="122">
        <f t="shared" si="17"/>
        <v>11.946564885496183</v>
      </c>
      <c r="AN42" s="122">
        <f t="shared" si="18"/>
        <v>7</v>
      </c>
      <c r="AO42" s="77">
        <f aca="true" t="shared" si="31" ref="AO42:AO65">AQ42-AG42</f>
        <v>-1367</v>
      </c>
      <c r="AP42" s="78">
        <f aca="true" t="shared" si="32" ref="AP42:AP65">AR42-AH42</f>
        <v>-131</v>
      </c>
      <c r="AQ42" s="109">
        <v>329</v>
      </c>
      <c r="AR42" s="110">
        <v>61</v>
      </c>
      <c r="AS42" s="122">
        <f aca="true" t="shared" si="33" ref="AS42:AS65">AH42*1/AR42</f>
        <v>3.1475409836065573</v>
      </c>
      <c r="AT42" s="122">
        <f aca="true" t="shared" si="34" ref="AT42:AT65">AP42*1/AR42</f>
        <v>-2.1475409836065573</v>
      </c>
      <c r="AU42" s="124">
        <f aca="true" t="shared" si="35" ref="AU42:AU65">AR42/U42</f>
        <v>61</v>
      </c>
      <c r="AV42" s="125">
        <f aca="true" t="shared" si="36" ref="AV42:AV65">AQ42/AR42</f>
        <v>5.39344262295082</v>
      </c>
      <c r="AW42" s="86">
        <v>329</v>
      </c>
      <c r="AX42" s="87">
        <v>61</v>
      </c>
      <c r="AY42" s="122">
        <f t="shared" si="19"/>
        <v>0</v>
      </c>
      <c r="AZ42" s="122">
        <f t="shared" si="20"/>
        <v>0</v>
      </c>
      <c r="BA42" s="86">
        <v>172539.0090909091</v>
      </c>
      <c r="BB42" s="87">
        <v>14776</v>
      </c>
      <c r="BC42" s="123">
        <f t="shared" si="5"/>
        <v>11.676976792833587</v>
      </c>
      <c r="BD42" s="101">
        <v>42013</v>
      </c>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81"/>
      <c r="DJ42" s="81"/>
      <c r="DK42" s="81"/>
      <c r="DL42" s="81"/>
      <c r="DM42" s="81"/>
      <c r="DN42" s="81"/>
      <c r="DO42" s="81"/>
      <c r="DP42" s="81"/>
      <c r="DQ42" s="81"/>
      <c r="DR42" s="81"/>
      <c r="DS42" s="81"/>
      <c r="DT42" s="81"/>
      <c r="DU42" s="81"/>
      <c r="DV42" s="81"/>
      <c r="DW42" s="81"/>
      <c r="DX42" s="81"/>
      <c r="DY42" s="81"/>
      <c r="DZ42" s="81"/>
      <c r="EA42" s="81"/>
    </row>
    <row r="43" spans="1:131" s="82" customFormat="1" ht="9" customHeight="1">
      <c r="A43" s="98">
        <v>37</v>
      </c>
      <c r="B43" s="83"/>
      <c r="C43" s="118" t="s">
        <v>39</v>
      </c>
      <c r="D43" s="36" t="s">
        <v>186</v>
      </c>
      <c r="E43" s="36" t="s">
        <v>186</v>
      </c>
      <c r="F43" s="36" t="s">
        <v>186</v>
      </c>
      <c r="G43" s="36"/>
      <c r="H43" s="36" t="s">
        <v>186</v>
      </c>
      <c r="I43" s="36" t="s">
        <v>186</v>
      </c>
      <c r="J43" s="64"/>
      <c r="K43" s="36" t="s">
        <v>186</v>
      </c>
      <c r="L43" s="84" t="s">
        <v>15</v>
      </c>
      <c r="M43" s="65" t="s">
        <v>5</v>
      </c>
      <c r="N43" s="66" t="s">
        <v>37</v>
      </c>
      <c r="O43" s="67" t="s">
        <v>38</v>
      </c>
      <c r="P43" s="106">
        <v>41810</v>
      </c>
      <c r="Q43" s="68" t="s">
        <v>37</v>
      </c>
      <c r="R43" s="157">
        <v>205</v>
      </c>
      <c r="S43" s="157">
        <v>2</v>
      </c>
      <c r="T43" s="157">
        <v>5</v>
      </c>
      <c r="U43" s="63">
        <v>5</v>
      </c>
      <c r="V43" s="63">
        <v>4</v>
      </c>
      <c r="W43" s="189">
        <f t="shared" si="27"/>
        <v>1</v>
      </c>
      <c r="X43" s="190">
        <v>7</v>
      </c>
      <c r="Y43" s="191">
        <f t="shared" si="11"/>
        <v>14.285714285714286</v>
      </c>
      <c r="Z43" s="84">
        <v>30</v>
      </c>
      <c r="AA43" s="70">
        <v>38</v>
      </c>
      <c r="AB43" s="71">
        <v>3</v>
      </c>
      <c r="AC43" s="70">
        <v>699.5</v>
      </c>
      <c r="AD43" s="71">
        <v>34</v>
      </c>
      <c r="AE43" s="70">
        <v>619.5</v>
      </c>
      <c r="AF43" s="71">
        <v>63</v>
      </c>
      <c r="AG43" s="113">
        <f t="shared" si="28"/>
        <v>1357</v>
      </c>
      <c r="AH43" s="114">
        <f t="shared" si="29"/>
        <v>100</v>
      </c>
      <c r="AI43" s="124">
        <f t="shared" si="3"/>
        <v>20</v>
      </c>
      <c r="AJ43" s="125">
        <f t="shared" si="30"/>
        <v>13.57</v>
      </c>
      <c r="AK43" s="74">
        <v>980</v>
      </c>
      <c r="AL43" s="75">
        <v>94</v>
      </c>
      <c r="AM43" s="122">
        <f t="shared" si="17"/>
        <v>0.3846938775510204</v>
      </c>
      <c r="AN43" s="122">
        <f t="shared" si="18"/>
        <v>0.06382978723404255</v>
      </c>
      <c r="AO43" s="77">
        <f t="shared" si="31"/>
        <v>-174</v>
      </c>
      <c r="AP43" s="78">
        <f t="shared" si="32"/>
        <v>14</v>
      </c>
      <c r="AQ43" s="111">
        <v>1183</v>
      </c>
      <c r="AR43" s="112">
        <v>114</v>
      </c>
      <c r="AS43" s="122">
        <f t="shared" si="33"/>
        <v>0.8771929824561403</v>
      </c>
      <c r="AT43" s="122">
        <f t="shared" si="34"/>
        <v>0.12280701754385964</v>
      </c>
      <c r="AU43" s="124">
        <f t="shared" si="35"/>
        <v>22.8</v>
      </c>
      <c r="AV43" s="125">
        <f t="shared" si="36"/>
        <v>10.37719298245614</v>
      </c>
      <c r="AW43" s="79">
        <v>1183</v>
      </c>
      <c r="AX43" s="80">
        <v>114</v>
      </c>
      <c r="AY43" s="122">
        <f t="shared" si="19"/>
        <v>0</v>
      </c>
      <c r="AZ43" s="122">
        <f t="shared" si="20"/>
        <v>0</v>
      </c>
      <c r="BA43" s="79">
        <v>3522436.51</v>
      </c>
      <c r="BB43" s="80">
        <v>334487</v>
      </c>
      <c r="BC43" s="123">
        <f t="shared" si="5"/>
        <v>10.53086221587087</v>
      </c>
      <c r="BD43" s="101">
        <v>42013</v>
      </c>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81"/>
      <c r="DJ43" s="81"/>
      <c r="DK43" s="81"/>
      <c r="DL43" s="81"/>
      <c r="DM43" s="81"/>
      <c r="DN43" s="81"/>
      <c r="DO43" s="81"/>
      <c r="DP43" s="81"/>
      <c r="DQ43" s="81"/>
      <c r="DR43" s="81"/>
      <c r="DS43" s="81"/>
      <c r="DT43" s="81"/>
      <c r="DU43" s="81"/>
      <c r="DV43" s="81"/>
      <c r="DW43" s="81"/>
      <c r="DX43" s="81"/>
      <c r="DY43" s="81"/>
      <c r="DZ43" s="81"/>
      <c r="EA43" s="81"/>
    </row>
    <row r="44" spans="1:131" s="82" customFormat="1" ht="9" customHeight="1">
      <c r="A44" s="98">
        <v>38</v>
      </c>
      <c r="B44" s="83"/>
      <c r="C44" s="117" t="s">
        <v>89</v>
      </c>
      <c r="D44" s="36" t="s">
        <v>186</v>
      </c>
      <c r="E44" s="36" t="s">
        <v>186</v>
      </c>
      <c r="F44" s="36" t="s">
        <v>186</v>
      </c>
      <c r="G44" s="36" t="s">
        <v>186</v>
      </c>
      <c r="H44" s="36"/>
      <c r="I44" s="36" t="s">
        <v>186</v>
      </c>
      <c r="J44" s="36"/>
      <c r="K44" s="91"/>
      <c r="L44" s="88"/>
      <c r="M44" s="66" t="s">
        <v>91</v>
      </c>
      <c r="N44" s="66" t="s">
        <v>24</v>
      </c>
      <c r="O44" s="85" t="s">
        <v>90</v>
      </c>
      <c r="P44" s="105">
        <v>41943</v>
      </c>
      <c r="Q44" s="68" t="s">
        <v>12</v>
      </c>
      <c r="R44" s="63">
        <v>74</v>
      </c>
      <c r="S44" s="63">
        <v>5</v>
      </c>
      <c r="T44" s="63">
        <v>5</v>
      </c>
      <c r="U44" s="153">
        <v>5</v>
      </c>
      <c r="V44" s="153">
        <v>8</v>
      </c>
      <c r="W44" s="189">
        <f t="shared" si="27"/>
        <v>-3</v>
      </c>
      <c r="X44" s="190">
        <v>11</v>
      </c>
      <c r="Y44" s="191">
        <f t="shared" si="11"/>
        <v>11.545454545454545</v>
      </c>
      <c r="Z44" s="84">
        <v>11</v>
      </c>
      <c r="AA44" s="86">
        <v>414</v>
      </c>
      <c r="AB44" s="87">
        <v>58</v>
      </c>
      <c r="AC44" s="86">
        <v>199</v>
      </c>
      <c r="AD44" s="87">
        <v>20</v>
      </c>
      <c r="AE44" s="86">
        <v>491</v>
      </c>
      <c r="AF44" s="87">
        <v>49</v>
      </c>
      <c r="AG44" s="113">
        <f t="shared" si="28"/>
        <v>1104</v>
      </c>
      <c r="AH44" s="114">
        <f t="shared" si="29"/>
        <v>127</v>
      </c>
      <c r="AI44" s="124">
        <f t="shared" si="3"/>
        <v>25.4</v>
      </c>
      <c r="AJ44" s="125">
        <f t="shared" si="30"/>
        <v>8.692913385826772</v>
      </c>
      <c r="AK44" s="74">
        <v>1859</v>
      </c>
      <c r="AL44" s="75">
        <v>188</v>
      </c>
      <c r="AM44" s="122">
        <f t="shared" si="17"/>
        <v>-0.4061323292092523</v>
      </c>
      <c r="AN44" s="122">
        <f t="shared" si="18"/>
        <v>-0.324468085106383</v>
      </c>
      <c r="AO44" s="77">
        <f t="shared" si="31"/>
        <v>1410</v>
      </c>
      <c r="AP44" s="78">
        <f t="shared" si="32"/>
        <v>132</v>
      </c>
      <c r="AQ44" s="109">
        <v>2514</v>
      </c>
      <c r="AR44" s="110">
        <v>259</v>
      </c>
      <c r="AS44" s="122">
        <f t="shared" si="33"/>
        <v>0.49034749034749037</v>
      </c>
      <c r="AT44" s="122">
        <f t="shared" si="34"/>
        <v>0.5096525096525096</v>
      </c>
      <c r="AU44" s="124">
        <f t="shared" si="35"/>
        <v>51.8</v>
      </c>
      <c r="AV44" s="125">
        <f t="shared" si="36"/>
        <v>9.706563706563706</v>
      </c>
      <c r="AW44" s="86">
        <v>2514</v>
      </c>
      <c r="AX44" s="87">
        <v>259</v>
      </c>
      <c r="AY44" s="122">
        <f t="shared" si="19"/>
        <v>0</v>
      </c>
      <c r="AZ44" s="122">
        <f t="shared" si="20"/>
        <v>0</v>
      </c>
      <c r="BA44" s="86">
        <v>3822299</v>
      </c>
      <c r="BB44" s="87">
        <v>328264</v>
      </c>
      <c r="BC44" s="123">
        <f t="shared" si="5"/>
        <v>11.64397862695879</v>
      </c>
      <c r="BD44" s="101">
        <v>42013</v>
      </c>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81"/>
      <c r="DJ44" s="81"/>
      <c r="DK44" s="81"/>
      <c r="DL44" s="81"/>
      <c r="DM44" s="81"/>
      <c r="DN44" s="81"/>
      <c r="DO44" s="81"/>
      <c r="DP44" s="81"/>
      <c r="DQ44" s="81"/>
      <c r="DR44" s="81"/>
      <c r="DS44" s="81"/>
      <c r="DT44" s="81"/>
      <c r="DU44" s="81"/>
      <c r="DV44" s="81"/>
      <c r="DW44" s="81"/>
      <c r="DX44" s="81"/>
      <c r="DY44" s="81"/>
      <c r="DZ44" s="81"/>
      <c r="EA44" s="81"/>
    </row>
    <row r="45" spans="1:131" s="82" customFormat="1" ht="9" customHeight="1">
      <c r="A45" s="98">
        <v>39</v>
      </c>
      <c r="B45" s="83"/>
      <c r="C45" s="117" t="s">
        <v>161</v>
      </c>
      <c r="D45" s="36" t="s">
        <v>186</v>
      </c>
      <c r="E45" s="36"/>
      <c r="F45" s="36"/>
      <c r="G45" s="36"/>
      <c r="H45" s="36" t="s">
        <v>186</v>
      </c>
      <c r="I45" s="36"/>
      <c r="J45" s="36"/>
      <c r="K45" s="91"/>
      <c r="L45" s="88"/>
      <c r="M45" s="66" t="s">
        <v>4</v>
      </c>
      <c r="N45" s="65" t="s">
        <v>21</v>
      </c>
      <c r="O45" s="85" t="s">
        <v>160</v>
      </c>
      <c r="P45" s="105">
        <v>41999</v>
      </c>
      <c r="Q45" s="68" t="s">
        <v>19</v>
      </c>
      <c r="R45" s="63">
        <v>71</v>
      </c>
      <c r="S45" s="63">
        <v>4</v>
      </c>
      <c r="T45" s="63">
        <v>7</v>
      </c>
      <c r="U45" s="153">
        <v>7</v>
      </c>
      <c r="V45" s="153">
        <v>24</v>
      </c>
      <c r="W45" s="189">
        <f t="shared" si="27"/>
        <v>-17</v>
      </c>
      <c r="X45" s="190">
        <v>22</v>
      </c>
      <c r="Y45" s="191">
        <f t="shared" si="11"/>
        <v>5.590909090909091</v>
      </c>
      <c r="Z45" s="84">
        <v>3</v>
      </c>
      <c r="AA45" s="86">
        <v>381.5</v>
      </c>
      <c r="AB45" s="87">
        <v>47</v>
      </c>
      <c r="AC45" s="86">
        <v>272</v>
      </c>
      <c r="AD45" s="87">
        <v>33</v>
      </c>
      <c r="AE45" s="86">
        <v>362.5</v>
      </c>
      <c r="AF45" s="87">
        <v>43</v>
      </c>
      <c r="AG45" s="113">
        <f t="shared" si="28"/>
        <v>1016</v>
      </c>
      <c r="AH45" s="114">
        <f t="shared" si="29"/>
        <v>123</v>
      </c>
      <c r="AI45" s="124">
        <f t="shared" si="3"/>
        <v>17.571428571428573</v>
      </c>
      <c r="AJ45" s="125">
        <f t="shared" si="30"/>
        <v>8.260162601626016</v>
      </c>
      <c r="AK45" s="74">
        <v>8149</v>
      </c>
      <c r="AL45" s="75">
        <v>926</v>
      </c>
      <c r="AM45" s="122">
        <f t="shared" si="17"/>
        <v>-0.8753221254141612</v>
      </c>
      <c r="AN45" s="122">
        <f t="shared" si="18"/>
        <v>-0.8671706263498921</v>
      </c>
      <c r="AO45" s="77">
        <f t="shared" si="31"/>
        <v>13329.7</v>
      </c>
      <c r="AP45" s="78">
        <f t="shared" si="32"/>
        <v>1682</v>
      </c>
      <c r="AQ45" s="109">
        <v>14345.7</v>
      </c>
      <c r="AR45" s="110">
        <v>1805</v>
      </c>
      <c r="AS45" s="122">
        <f t="shared" si="33"/>
        <v>0.06814404432132964</v>
      </c>
      <c r="AT45" s="122">
        <f t="shared" si="34"/>
        <v>0.9318559556786704</v>
      </c>
      <c r="AU45" s="124">
        <f t="shared" si="35"/>
        <v>257.85714285714283</v>
      </c>
      <c r="AV45" s="125">
        <f t="shared" si="36"/>
        <v>7.947756232686981</v>
      </c>
      <c r="AW45" s="86">
        <v>14345.7</v>
      </c>
      <c r="AX45" s="87">
        <v>1805</v>
      </c>
      <c r="AY45" s="122">
        <f t="shared" si="19"/>
        <v>0</v>
      </c>
      <c r="AZ45" s="122">
        <f t="shared" si="20"/>
        <v>0</v>
      </c>
      <c r="BA45" s="86">
        <v>109427.7</v>
      </c>
      <c r="BB45" s="87">
        <v>11613</v>
      </c>
      <c r="BC45" s="123">
        <f t="shared" si="5"/>
        <v>9.422862309480754</v>
      </c>
      <c r="BD45" s="101">
        <v>42013</v>
      </c>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81"/>
      <c r="DJ45" s="81"/>
      <c r="DK45" s="81"/>
      <c r="DL45" s="81"/>
      <c r="DM45" s="81"/>
      <c r="DN45" s="81"/>
      <c r="DO45" s="81"/>
      <c r="DP45" s="81"/>
      <c r="DQ45" s="81"/>
      <c r="DR45" s="81"/>
      <c r="DS45" s="81"/>
      <c r="DT45" s="81"/>
      <c r="DU45" s="81"/>
      <c r="DV45" s="81"/>
      <c r="DW45" s="81"/>
      <c r="DX45" s="81"/>
      <c r="DY45" s="81"/>
      <c r="DZ45" s="81"/>
      <c r="EA45" s="81"/>
    </row>
    <row r="46" spans="1:131" s="82" customFormat="1" ht="9" customHeight="1">
      <c r="A46" s="98">
        <v>40</v>
      </c>
      <c r="B46" s="83"/>
      <c r="C46" s="118" t="s">
        <v>76</v>
      </c>
      <c r="D46" s="36" t="s">
        <v>186</v>
      </c>
      <c r="E46" s="36"/>
      <c r="F46" s="36"/>
      <c r="G46" s="36"/>
      <c r="H46" s="36"/>
      <c r="I46" s="36"/>
      <c r="J46" s="36" t="s">
        <v>186</v>
      </c>
      <c r="K46" s="92"/>
      <c r="L46" s="63"/>
      <c r="M46" s="65" t="s">
        <v>77</v>
      </c>
      <c r="N46" s="66"/>
      <c r="O46" s="67" t="s">
        <v>76</v>
      </c>
      <c r="P46" s="106">
        <v>41914</v>
      </c>
      <c r="Q46" s="68" t="s">
        <v>11</v>
      </c>
      <c r="R46" s="157">
        <v>335</v>
      </c>
      <c r="S46" s="157">
        <v>1</v>
      </c>
      <c r="T46" s="157">
        <v>1</v>
      </c>
      <c r="U46" s="63">
        <v>1</v>
      </c>
      <c r="V46" s="63">
        <v>1</v>
      </c>
      <c r="W46" s="189">
        <f t="shared" si="27"/>
        <v>0</v>
      </c>
      <c r="X46" s="190">
        <v>1</v>
      </c>
      <c r="Y46" s="191">
        <f t="shared" si="11"/>
        <v>57</v>
      </c>
      <c r="Z46" s="84">
        <v>15</v>
      </c>
      <c r="AA46" s="70">
        <v>88</v>
      </c>
      <c r="AB46" s="71">
        <v>5</v>
      </c>
      <c r="AC46" s="70">
        <v>260</v>
      </c>
      <c r="AD46" s="71">
        <v>19</v>
      </c>
      <c r="AE46" s="70">
        <v>360</v>
      </c>
      <c r="AF46" s="71">
        <v>33</v>
      </c>
      <c r="AG46" s="113">
        <f t="shared" si="28"/>
        <v>708</v>
      </c>
      <c r="AH46" s="114">
        <f t="shared" si="29"/>
        <v>57</v>
      </c>
      <c r="AI46" s="124">
        <f t="shared" si="3"/>
        <v>57</v>
      </c>
      <c r="AJ46" s="125">
        <f t="shared" si="30"/>
        <v>12.421052631578947</v>
      </c>
      <c r="AK46" s="74">
        <v>820</v>
      </c>
      <c r="AL46" s="75">
        <v>56</v>
      </c>
      <c r="AM46" s="122">
        <f t="shared" si="17"/>
        <v>-0.13658536585365855</v>
      </c>
      <c r="AN46" s="122">
        <f t="shared" si="18"/>
        <v>0.017857142857142856</v>
      </c>
      <c r="AO46" s="77">
        <f t="shared" si="31"/>
        <v>690</v>
      </c>
      <c r="AP46" s="78">
        <f t="shared" si="32"/>
        <v>42</v>
      </c>
      <c r="AQ46" s="111">
        <v>1398</v>
      </c>
      <c r="AR46" s="112">
        <v>99</v>
      </c>
      <c r="AS46" s="122">
        <f t="shared" si="33"/>
        <v>0.5757575757575758</v>
      </c>
      <c r="AT46" s="122">
        <f t="shared" si="34"/>
        <v>0.42424242424242425</v>
      </c>
      <c r="AU46" s="124">
        <f t="shared" si="35"/>
        <v>99</v>
      </c>
      <c r="AV46" s="125">
        <f t="shared" si="36"/>
        <v>14.121212121212121</v>
      </c>
      <c r="AW46" s="79">
        <v>1398</v>
      </c>
      <c r="AX46" s="80">
        <v>99</v>
      </c>
      <c r="AY46" s="122">
        <f t="shared" si="19"/>
        <v>0</v>
      </c>
      <c r="AZ46" s="122">
        <f t="shared" si="20"/>
        <v>0</v>
      </c>
      <c r="BA46" s="79">
        <v>24668679</v>
      </c>
      <c r="BB46" s="80">
        <v>2184792</v>
      </c>
      <c r="BC46" s="123">
        <f t="shared" si="5"/>
        <v>11.291088121889864</v>
      </c>
      <c r="BD46" s="101">
        <v>42013</v>
      </c>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c r="CN46" s="97"/>
      <c r="CO46" s="97"/>
      <c r="CP46" s="97"/>
      <c r="CQ46" s="97"/>
      <c r="CR46" s="97"/>
      <c r="CS46" s="97"/>
      <c r="CT46" s="97"/>
      <c r="CU46" s="97"/>
      <c r="CV46" s="97"/>
      <c r="CW46" s="97"/>
      <c r="CX46" s="97"/>
      <c r="CY46" s="97"/>
      <c r="CZ46" s="97"/>
      <c r="DA46" s="97"/>
      <c r="DB46" s="97"/>
      <c r="DC46" s="97"/>
      <c r="DD46" s="97"/>
      <c r="DE46" s="97"/>
      <c r="DF46" s="97"/>
      <c r="DG46" s="97"/>
      <c r="DH46" s="97"/>
      <c r="DI46" s="81"/>
      <c r="DJ46" s="81"/>
      <c r="DK46" s="81"/>
      <c r="DL46" s="81"/>
      <c r="DM46" s="81"/>
      <c r="DN46" s="81"/>
      <c r="DO46" s="81"/>
      <c r="DP46" s="81"/>
      <c r="DQ46" s="81"/>
      <c r="DR46" s="81"/>
      <c r="DS46" s="81"/>
      <c r="DT46" s="81"/>
      <c r="DU46" s="81"/>
      <c r="DV46" s="81"/>
      <c r="DW46" s="81"/>
      <c r="DX46" s="81"/>
      <c r="DY46" s="81"/>
      <c r="DZ46" s="81"/>
      <c r="EA46" s="81"/>
    </row>
    <row r="47" spans="1:131" s="82" customFormat="1" ht="9" customHeight="1">
      <c r="A47" s="98">
        <v>41</v>
      </c>
      <c r="B47" s="83"/>
      <c r="C47" s="117" t="s">
        <v>0</v>
      </c>
      <c r="D47" s="36" t="s">
        <v>186</v>
      </c>
      <c r="E47" s="36" t="s">
        <v>186</v>
      </c>
      <c r="F47" s="36"/>
      <c r="G47" s="36"/>
      <c r="H47" s="36" t="s">
        <v>186</v>
      </c>
      <c r="I47" s="36" t="s">
        <v>186</v>
      </c>
      <c r="J47" s="36"/>
      <c r="K47" s="91"/>
      <c r="L47" s="88"/>
      <c r="M47" s="66"/>
      <c r="N47" s="65" t="s">
        <v>2</v>
      </c>
      <c r="O47" s="85" t="s">
        <v>1</v>
      </c>
      <c r="P47" s="105">
        <v>39192</v>
      </c>
      <c r="Q47" s="68" t="s">
        <v>23</v>
      </c>
      <c r="R47" s="63">
        <v>82</v>
      </c>
      <c r="S47" s="63"/>
      <c r="T47" s="63"/>
      <c r="U47" s="153">
        <v>1</v>
      </c>
      <c r="V47" s="153">
        <v>1</v>
      </c>
      <c r="W47" s="189">
        <f t="shared" si="27"/>
        <v>0</v>
      </c>
      <c r="X47" s="190">
        <v>2</v>
      </c>
      <c r="Y47" s="191">
        <f t="shared" si="11"/>
        <v>54</v>
      </c>
      <c r="Z47" s="84">
        <v>34</v>
      </c>
      <c r="AA47" s="86">
        <v>170</v>
      </c>
      <c r="AB47" s="87">
        <v>30</v>
      </c>
      <c r="AC47" s="86">
        <v>215</v>
      </c>
      <c r="AD47" s="87">
        <v>39</v>
      </c>
      <c r="AE47" s="86">
        <v>215</v>
      </c>
      <c r="AF47" s="87">
        <v>39</v>
      </c>
      <c r="AG47" s="113">
        <f t="shared" si="28"/>
        <v>600</v>
      </c>
      <c r="AH47" s="114">
        <f t="shared" si="29"/>
        <v>108</v>
      </c>
      <c r="AI47" s="124">
        <f t="shared" si="3"/>
        <v>108</v>
      </c>
      <c r="AJ47" s="125">
        <f t="shared" si="30"/>
        <v>5.555555555555555</v>
      </c>
      <c r="AK47" s="74">
        <v>1205</v>
      </c>
      <c r="AL47" s="75">
        <v>116</v>
      </c>
      <c r="AM47" s="122">
        <f t="shared" si="17"/>
        <v>-0.5020746887966805</v>
      </c>
      <c r="AN47" s="122">
        <f t="shared" si="18"/>
        <v>-0.06896551724137931</v>
      </c>
      <c r="AO47" s="77">
        <f t="shared" si="31"/>
        <v>605</v>
      </c>
      <c r="AP47" s="78">
        <f t="shared" si="32"/>
        <v>8</v>
      </c>
      <c r="AQ47" s="113">
        <v>1205</v>
      </c>
      <c r="AR47" s="114">
        <v>116</v>
      </c>
      <c r="AS47" s="122">
        <f t="shared" si="33"/>
        <v>0.9310344827586207</v>
      </c>
      <c r="AT47" s="122">
        <f t="shared" si="34"/>
        <v>0.06896551724137931</v>
      </c>
      <c r="AU47" s="124">
        <f t="shared" si="35"/>
        <v>116</v>
      </c>
      <c r="AV47" s="125">
        <f t="shared" si="36"/>
        <v>10.387931034482758</v>
      </c>
      <c r="AW47" s="86">
        <v>1205</v>
      </c>
      <c r="AX47" s="87">
        <v>116</v>
      </c>
      <c r="AY47" s="122">
        <f t="shared" si="19"/>
        <v>0</v>
      </c>
      <c r="AZ47" s="122">
        <f t="shared" si="20"/>
        <v>0</v>
      </c>
      <c r="BA47" s="94">
        <v>795880</v>
      </c>
      <c r="BB47" s="69">
        <v>107726</v>
      </c>
      <c r="BC47" s="123">
        <f t="shared" si="5"/>
        <v>7.388002896236749</v>
      </c>
      <c r="BD47" s="101">
        <v>42013</v>
      </c>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c r="CO47" s="97"/>
      <c r="CP47" s="97"/>
      <c r="CQ47" s="97"/>
      <c r="CR47" s="97"/>
      <c r="CS47" s="97"/>
      <c r="CT47" s="97"/>
      <c r="CU47" s="97"/>
      <c r="CV47" s="97"/>
      <c r="CW47" s="97"/>
      <c r="CX47" s="97"/>
      <c r="CY47" s="97"/>
      <c r="CZ47" s="97"/>
      <c r="DA47" s="97"/>
      <c r="DB47" s="97"/>
      <c r="DC47" s="97"/>
      <c r="DD47" s="97"/>
      <c r="DE47" s="97"/>
      <c r="DF47" s="97"/>
      <c r="DG47" s="97"/>
      <c r="DH47" s="97"/>
      <c r="DI47" s="81"/>
      <c r="DJ47" s="81"/>
      <c r="DK47" s="81"/>
      <c r="DL47" s="81"/>
      <c r="DM47" s="81"/>
      <c r="DN47" s="81"/>
      <c r="DO47" s="81"/>
      <c r="DP47" s="81"/>
      <c r="DQ47" s="81"/>
      <c r="DR47" s="81"/>
      <c r="DS47" s="81"/>
      <c r="DT47" s="81"/>
      <c r="DU47" s="81"/>
      <c r="DV47" s="81"/>
      <c r="DW47" s="81"/>
      <c r="DX47" s="81"/>
      <c r="DY47" s="81"/>
      <c r="DZ47" s="81"/>
      <c r="EA47" s="81"/>
    </row>
    <row r="48" spans="1:131" s="82" customFormat="1" ht="9" customHeight="1">
      <c r="A48" s="98">
        <v>42</v>
      </c>
      <c r="B48" s="63"/>
      <c r="C48" s="119" t="s">
        <v>139</v>
      </c>
      <c r="D48" s="36" t="s">
        <v>186</v>
      </c>
      <c r="E48" s="36"/>
      <c r="F48" s="36"/>
      <c r="G48" s="36"/>
      <c r="H48" s="36" t="s">
        <v>186</v>
      </c>
      <c r="I48" s="36"/>
      <c r="J48" s="36" t="s">
        <v>186</v>
      </c>
      <c r="K48" s="92"/>
      <c r="L48" s="63"/>
      <c r="M48" s="65" t="s">
        <v>71</v>
      </c>
      <c r="N48" s="66"/>
      <c r="O48" s="67" t="s">
        <v>70</v>
      </c>
      <c r="P48" s="106">
        <v>41894</v>
      </c>
      <c r="Q48" s="68" t="s">
        <v>11</v>
      </c>
      <c r="R48" s="157">
        <v>247</v>
      </c>
      <c r="S48" s="157">
        <v>1</v>
      </c>
      <c r="T48" s="157">
        <v>2</v>
      </c>
      <c r="U48" s="63">
        <v>2</v>
      </c>
      <c r="V48" s="63">
        <v>3</v>
      </c>
      <c r="W48" s="189">
        <f t="shared" si="27"/>
        <v>-1</v>
      </c>
      <c r="X48" s="190">
        <v>6</v>
      </c>
      <c r="Y48" s="191">
        <f t="shared" si="11"/>
        <v>5.166666666666667</v>
      </c>
      <c r="Z48" s="84">
        <v>18</v>
      </c>
      <c r="AA48" s="70">
        <v>100</v>
      </c>
      <c r="AB48" s="71">
        <v>6</v>
      </c>
      <c r="AC48" s="70">
        <v>210</v>
      </c>
      <c r="AD48" s="71">
        <v>11</v>
      </c>
      <c r="AE48" s="70">
        <v>135</v>
      </c>
      <c r="AF48" s="71">
        <v>14</v>
      </c>
      <c r="AG48" s="113">
        <f t="shared" si="28"/>
        <v>445</v>
      </c>
      <c r="AH48" s="114">
        <f t="shared" si="29"/>
        <v>31</v>
      </c>
      <c r="AI48" s="124">
        <f t="shared" si="3"/>
        <v>15.5</v>
      </c>
      <c r="AJ48" s="125">
        <f t="shared" si="30"/>
        <v>14.35483870967742</v>
      </c>
      <c r="AK48" s="74">
        <v>363</v>
      </c>
      <c r="AL48" s="75">
        <v>57</v>
      </c>
      <c r="AM48" s="122">
        <f t="shared" si="17"/>
        <v>0.22589531680440772</v>
      </c>
      <c r="AN48" s="122">
        <f t="shared" si="18"/>
        <v>-0.45614035087719296</v>
      </c>
      <c r="AO48" s="77">
        <f t="shared" si="31"/>
        <v>662</v>
      </c>
      <c r="AP48" s="78">
        <f t="shared" si="32"/>
        <v>115</v>
      </c>
      <c r="AQ48" s="111">
        <v>1107</v>
      </c>
      <c r="AR48" s="112">
        <v>146</v>
      </c>
      <c r="AS48" s="122">
        <f t="shared" si="33"/>
        <v>0.21232876712328766</v>
      </c>
      <c r="AT48" s="122">
        <f t="shared" si="34"/>
        <v>0.7876712328767124</v>
      </c>
      <c r="AU48" s="124">
        <f t="shared" si="35"/>
        <v>73</v>
      </c>
      <c r="AV48" s="125">
        <f t="shared" si="36"/>
        <v>7.582191780821918</v>
      </c>
      <c r="AW48" s="79">
        <v>1107</v>
      </c>
      <c r="AX48" s="80">
        <v>146</v>
      </c>
      <c r="AY48" s="122">
        <f t="shared" si="19"/>
        <v>0</v>
      </c>
      <c r="AZ48" s="122">
        <f t="shared" si="20"/>
        <v>0</v>
      </c>
      <c r="BA48" s="79">
        <v>8345525</v>
      </c>
      <c r="BB48" s="80">
        <v>837338</v>
      </c>
      <c r="BC48" s="123">
        <f t="shared" si="5"/>
        <v>9.96673386374439</v>
      </c>
      <c r="BD48" s="101">
        <v>42013</v>
      </c>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81"/>
      <c r="DJ48" s="81"/>
      <c r="DK48" s="81"/>
      <c r="DL48" s="81"/>
      <c r="DM48" s="81"/>
      <c r="DN48" s="81"/>
      <c r="DO48" s="81"/>
      <c r="DP48" s="81"/>
      <c r="DQ48" s="81"/>
      <c r="DR48" s="81"/>
      <c r="DS48" s="81"/>
      <c r="DT48" s="81"/>
      <c r="DU48" s="81"/>
      <c r="DV48" s="81"/>
      <c r="DW48" s="81"/>
      <c r="DX48" s="81"/>
      <c r="DY48" s="81"/>
      <c r="DZ48" s="81"/>
      <c r="EA48" s="81"/>
    </row>
    <row r="49" spans="1:131" s="82" customFormat="1" ht="9" customHeight="1">
      <c r="A49" s="98">
        <v>43</v>
      </c>
      <c r="B49" s="83"/>
      <c r="C49" s="117" t="s">
        <v>74</v>
      </c>
      <c r="D49" s="36" t="s">
        <v>186</v>
      </c>
      <c r="E49" s="36"/>
      <c r="F49" s="36"/>
      <c r="G49" s="36"/>
      <c r="H49" s="36"/>
      <c r="I49" s="36"/>
      <c r="J49" s="36" t="s">
        <v>186</v>
      </c>
      <c r="K49" s="91"/>
      <c r="L49" s="88"/>
      <c r="M49" s="66" t="s">
        <v>75</v>
      </c>
      <c r="N49" s="65"/>
      <c r="O49" s="85" t="s">
        <v>74</v>
      </c>
      <c r="P49" s="105">
        <v>41908</v>
      </c>
      <c r="Q49" s="68" t="s">
        <v>10</v>
      </c>
      <c r="R49" s="63">
        <v>174</v>
      </c>
      <c r="S49" s="63">
        <v>2</v>
      </c>
      <c r="T49" s="63">
        <v>2</v>
      </c>
      <c r="U49" s="153">
        <v>2</v>
      </c>
      <c r="V49" s="153">
        <v>1</v>
      </c>
      <c r="W49" s="189">
        <f t="shared" si="27"/>
        <v>1</v>
      </c>
      <c r="X49" s="190">
        <v>6</v>
      </c>
      <c r="Y49" s="191">
        <f t="shared" si="11"/>
        <v>8</v>
      </c>
      <c r="Z49" s="84">
        <v>15</v>
      </c>
      <c r="AA49" s="86">
        <v>170</v>
      </c>
      <c r="AB49" s="87">
        <v>19</v>
      </c>
      <c r="AC49" s="86">
        <v>144</v>
      </c>
      <c r="AD49" s="87">
        <v>18</v>
      </c>
      <c r="AE49" s="86">
        <v>88</v>
      </c>
      <c r="AF49" s="87">
        <v>11</v>
      </c>
      <c r="AG49" s="113">
        <f t="shared" si="28"/>
        <v>402</v>
      </c>
      <c r="AH49" s="114">
        <f t="shared" si="29"/>
        <v>48</v>
      </c>
      <c r="AI49" s="124">
        <f t="shared" si="3"/>
        <v>24</v>
      </c>
      <c r="AJ49" s="125">
        <f t="shared" si="30"/>
        <v>8.375</v>
      </c>
      <c r="AK49" s="74">
        <v>250</v>
      </c>
      <c r="AL49" s="75">
        <v>25</v>
      </c>
      <c r="AM49" s="122">
        <f t="shared" si="17"/>
        <v>0.608</v>
      </c>
      <c r="AN49" s="122">
        <f t="shared" si="18"/>
        <v>0.92</v>
      </c>
      <c r="AO49" s="77">
        <f t="shared" si="31"/>
        <v>-262</v>
      </c>
      <c r="AP49" s="78">
        <f t="shared" si="32"/>
        <v>-34</v>
      </c>
      <c r="AQ49" s="109">
        <v>140</v>
      </c>
      <c r="AR49" s="110">
        <v>14</v>
      </c>
      <c r="AS49" s="122">
        <f t="shared" si="33"/>
        <v>3.4285714285714284</v>
      </c>
      <c r="AT49" s="122">
        <f t="shared" si="34"/>
        <v>-2.4285714285714284</v>
      </c>
      <c r="AU49" s="124">
        <f t="shared" si="35"/>
        <v>7</v>
      </c>
      <c r="AV49" s="125">
        <f t="shared" si="36"/>
        <v>10</v>
      </c>
      <c r="AW49" s="86">
        <v>140</v>
      </c>
      <c r="AX49" s="87">
        <v>14</v>
      </c>
      <c r="AY49" s="122">
        <f t="shared" si="19"/>
        <v>0</v>
      </c>
      <c r="AZ49" s="122">
        <f t="shared" si="20"/>
        <v>0</v>
      </c>
      <c r="BA49" s="86">
        <v>3475567</v>
      </c>
      <c r="BB49" s="87">
        <v>337065</v>
      </c>
      <c r="BC49" s="123">
        <f t="shared" si="5"/>
        <v>10.31126637295477</v>
      </c>
      <c r="BD49" s="101">
        <v>42013</v>
      </c>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81"/>
      <c r="DJ49" s="81"/>
      <c r="DK49" s="81"/>
      <c r="DL49" s="81"/>
      <c r="DM49" s="81"/>
      <c r="DN49" s="81"/>
      <c r="DO49" s="81"/>
      <c r="DP49" s="81"/>
      <c r="DQ49" s="81"/>
      <c r="DR49" s="81"/>
      <c r="DS49" s="81"/>
      <c r="DT49" s="81"/>
      <c r="DU49" s="81"/>
      <c r="DV49" s="81"/>
      <c r="DW49" s="81"/>
      <c r="DX49" s="81"/>
      <c r="DY49" s="81"/>
      <c r="DZ49" s="81"/>
      <c r="EA49" s="81"/>
    </row>
    <row r="50" spans="1:131" s="82" customFormat="1" ht="9" customHeight="1">
      <c r="A50" s="98">
        <v>44</v>
      </c>
      <c r="B50" s="83"/>
      <c r="C50" s="117" t="s">
        <v>140</v>
      </c>
      <c r="D50" s="36" t="s">
        <v>186</v>
      </c>
      <c r="E50" s="36"/>
      <c r="F50" s="36"/>
      <c r="G50" s="36"/>
      <c r="H50" s="36"/>
      <c r="I50" s="36"/>
      <c r="J50" s="36"/>
      <c r="K50" s="91"/>
      <c r="L50" s="88"/>
      <c r="M50" s="66" t="s">
        <v>9</v>
      </c>
      <c r="N50" s="65" t="s">
        <v>232</v>
      </c>
      <c r="O50" s="85" t="s">
        <v>141</v>
      </c>
      <c r="P50" s="105">
        <v>41992</v>
      </c>
      <c r="Q50" s="68" t="s">
        <v>19</v>
      </c>
      <c r="R50" s="63">
        <v>18</v>
      </c>
      <c r="S50" s="63">
        <v>1</v>
      </c>
      <c r="T50" s="63">
        <v>1</v>
      </c>
      <c r="U50" s="153">
        <v>1</v>
      </c>
      <c r="V50" s="153">
        <v>4</v>
      </c>
      <c r="W50" s="189">
        <f t="shared" si="27"/>
        <v>-3</v>
      </c>
      <c r="X50" s="190">
        <v>2</v>
      </c>
      <c r="Y50" s="191">
        <f t="shared" si="11"/>
        <v>15.5</v>
      </c>
      <c r="Z50" s="84">
        <v>4</v>
      </c>
      <c r="AA50" s="86">
        <v>96</v>
      </c>
      <c r="AB50" s="87">
        <v>8</v>
      </c>
      <c r="AC50" s="86">
        <v>123</v>
      </c>
      <c r="AD50" s="87">
        <v>10</v>
      </c>
      <c r="AE50" s="86">
        <v>156</v>
      </c>
      <c r="AF50" s="87">
        <v>13</v>
      </c>
      <c r="AG50" s="113">
        <f t="shared" si="28"/>
        <v>375</v>
      </c>
      <c r="AH50" s="114">
        <f t="shared" si="29"/>
        <v>31</v>
      </c>
      <c r="AI50" s="124">
        <f t="shared" si="3"/>
        <v>31</v>
      </c>
      <c r="AJ50" s="125">
        <f t="shared" si="30"/>
        <v>12.096774193548388</v>
      </c>
      <c r="AK50" s="74">
        <v>2083</v>
      </c>
      <c r="AL50" s="75">
        <v>175</v>
      </c>
      <c r="AM50" s="122">
        <f t="shared" si="17"/>
        <v>-0.8199711953912626</v>
      </c>
      <c r="AN50" s="122">
        <f t="shared" si="18"/>
        <v>-0.8228571428571428</v>
      </c>
      <c r="AO50" s="77">
        <f t="shared" si="31"/>
        <v>2818</v>
      </c>
      <c r="AP50" s="78">
        <f t="shared" si="32"/>
        <v>238</v>
      </c>
      <c r="AQ50" s="109">
        <v>3193</v>
      </c>
      <c r="AR50" s="110">
        <v>269</v>
      </c>
      <c r="AS50" s="122">
        <f t="shared" si="33"/>
        <v>0.11524163568773234</v>
      </c>
      <c r="AT50" s="122">
        <f t="shared" si="34"/>
        <v>0.8847583643122676</v>
      </c>
      <c r="AU50" s="124">
        <f t="shared" si="35"/>
        <v>269</v>
      </c>
      <c r="AV50" s="125">
        <f t="shared" si="36"/>
        <v>11.869888475836431</v>
      </c>
      <c r="AW50" s="86">
        <v>3193</v>
      </c>
      <c r="AX50" s="87">
        <v>269</v>
      </c>
      <c r="AY50" s="122">
        <f t="shared" si="19"/>
        <v>0</v>
      </c>
      <c r="AZ50" s="122">
        <f t="shared" si="20"/>
        <v>0</v>
      </c>
      <c r="BA50" s="86">
        <v>59025.9</v>
      </c>
      <c r="BB50" s="87">
        <v>4660</v>
      </c>
      <c r="BC50" s="123">
        <f t="shared" si="5"/>
        <v>12.666502145922747</v>
      </c>
      <c r="BD50" s="101">
        <v>42013</v>
      </c>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81"/>
      <c r="DJ50" s="81"/>
      <c r="DK50" s="81"/>
      <c r="DL50" s="81"/>
      <c r="DM50" s="81"/>
      <c r="DN50" s="81"/>
      <c r="DO50" s="81"/>
      <c r="DP50" s="81"/>
      <c r="DQ50" s="81"/>
      <c r="DR50" s="81"/>
      <c r="DS50" s="81"/>
      <c r="DT50" s="81"/>
      <c r="DU50" s="81"/>
      <c r="DV50" s="81"/>
      <c r="DW50" s="81"/>
      <c r="DX50" s="81"/>
      <c r="DY50" s="81"/>
      <c r="DZ50" s="81"/>
      <c r="EA50" s="81"/>
    </row>
    <row r="51" spans="1:131" s="82" customFormat="1" ht="9" customHeight="1">
      <c r="A51" s="98">
        <v>45</v>
      </c>
      <c r="B51" s="83"/>
      <c r="C51" s="117" t="s">
        <v>87</v>
      </c>
      <c r="D51" s="36" t="s">
        <v>186</v>
      </c>
      <c r="E51" s="36"/>
      <c r="F51" s="36"/>
      <c r="G51" s="36"/>
      <c r="H51" s="36" t="s">
        <v>186</v>
      </c>
      <c r="I51" s="36"/>
      <c r="J51" s="36" t="s">
        <v>186</v>
      </c>
      <c r="K51" s="91"/>
      <c r="L51" s="88"/>
      <c r="M51" s="66" t="s">
        <v>75</v>
      </c>
      <c r="N51" s="65"/>
      <c r="O51" s="85" t="s">
        <v>87</v>
      </c>
      <c r="P51" s="105">
        <v>41936</v>
      </c>
      <c r="Q51" s="68" t="s">
        <v>10</v>
      </c>
      <c r="R51" s="63">
        <v>186</v>
      </c>
      <c r="S51" s="63">
        <v>2</v>
      </c>
      <c r="T51" s="63">
        <v>2</v>
      </c>
      <c r="U51" s="153">
        <v>2</v>
      </c>
      <c r="V51" s="153">
        <v>1</v>
      </c>
      <c r="W51" s="189">
        <f t="shared" si="27"/>
        <v>1</v>
      </c>
      <c r="X51" s="190">
        <v>1</v>
      </c>
      <c r="Y51" s="191">
        <v>8</v>
      </c>
      <c r="Z51" s="84">
        <v>11</v>
      </c>
      <c r="AA51" s="86">
        <v>97</v>
      </c>
      <c r="AB51" s="87">
        <v>13</v>
      </c>
      <c r="AC51" s="86">
        <v>74</v>
      </c>
      <c r="AD51" s="87">
        <v>8</v>
      </c>
      <c r="AE51" s="86">
        <v>111</v>
      </c>
      <c r="AF51" s="87">
        <v>13</v>
      </c>
      <c r="AG51" s="113">
        <f t="shared" si="28"/>
        <v>282</v>
      </c>
      <c r="AH51" s="114">
        <f t="shared" si="29"/>
        <v>34</v>
      </c>
      <c r="AI51" s="124">
        <f t="shared" si="3"/>
        <v>17</v>
      </c>
      <c r="AJ51" s="125">
        <f t="shared" si="30"/>
        <v>8.294117647058824</v>
      </c>
      <c r="AK51" s="74">
        <v>65</v>
      </c>
      <c r="AL51" s="75">
        <v>9</v>
      </c>
      <c r="AM51" s="122">
        <f t="shared" si="17"/>
        <v>3.3384615384615386</v>
      </c>
      <c r="AN51" s="122">
        <f t="shared" si="18"/>
        <v>2.7777777777777777</v>
      </c>
      <c r="AO51" s="77">
        <f t="shared" si="31"/>
        <v>-217</v>
      </c>
      <c r="AP51" s="78">
        <f t="shared" si="32"/>
        <v>-25</v>
      </c>
      <c r="AQ51" s="109">
        <v>65</v>
      </c>
      <c r="AR51" s="110">
        <v>9</v>
      </c>
      <c r="AS51" s="122">
        <f t="shared" si="33"/>
        <v>3.7777777777777777</v>
      </c>
      <c r="AT51" s="122">
        <f t="shared" si="34"/>
        <v>-2.7777777777777777</v>
      </c>
      <c r="AU51" s="124">
        <f t="shared" si="35"/>
        <v>4.5</v>
      </c>
      <c r="AV51" s="125">
        <f t="shared" si="36"/>
        <v>7.222222222222222</v>
      </c>
      <c r="AW51" s="86">
        <v>65</v>
      </c>
      <c r="AX51" s="87">
        <v>9</v>
      </c>
      <c r="AY51" s="122">
        <f t="shared" si="19"/>
        <v>0</v>
      </c>
      <c r="AZ51" s="122">
        <f t="shared" si="20"/>
        <v>0</v>
      </c>
      <c r="BA51" s="86">
        <v>905106</v>
      </c>
      <c r="BB51" s="87">
        <v>84032</v>
      </c>
      <c r="BC51" s="123">
        <f t="shared" si="5"/>
        <v>10.77096820258949</v>
      </c>
      <c r="BD51" s="101">
        <v>42013</v>
      </c>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7"/>
      <c r="CN51" s="97"/>
      <c r="CO51" s="97"/>
      <c r="CP51" s="97"/>
      <c r="CQ51" s="97"/>
      <c r="CR51" s="97"/>
      <c r="CS51" s="97"/>
      <c r="CT51" s="97"/>
      <c r="CU51" s="97"/>
      <c r="CV51" s="97"/>
      <c r="CW51" s="97"/>
      <c r="CX51" s="97"/>
      <c r="CY51" s="97"/>
      <c r="CZ51" s="97"/>
      <c r="DA51" s="97"/>
      <c r="DB51" s="97"/>
      <c r="DC51" s="97"/>
      <c r="DD51" s="97"/>
      <c r="DE51" s="97"/>
      <c r="DF51" s="97"/>
      <c r="DG51" s="97"/>
      <c r="DH51" s="97"/>
      <c r="DI51" s="81"/>
      <c r="DJ51" s="81"/>
      <c r="DK51" s="81"/>
      <c r="DL51" s="81"/>
      <c r="DM51" s="81"/>
      <c r="DN51" s="81"/>
      <c r="DO51" s="81"/>
      <c r="DP51" s="81"/>
      <c r="DQ51" s="81"/>
      <c r="DR51" s="81"/>
      <c r="DS51" s="81"/>
      <c r="DT51" s="81"/>
      <c r="DU51" s="81"/>
      <c r="DV51" s="81"/>
      <c r="DW51" s="81"/>
      <c r="DX51" s="81"/>
      <c r="DY51" s="81"/>
      <c r="DZ51" s="81"/>
      <c r="EA51" s="81"/>
    </row>
    <row r="52" spans="1:131" s="82" customFormat="1" ht="9" customHeight="1">
      <c r="A52" s="98">
        <v>46</v>
      </c>
      <c r="B52" s="83"/>
      <c r="C52" s="117" t="s">
        <v>97</v>
      </c>
      <c r="D52" s="36" t="s">
        <v>186</v>
      </c>
      <c r="E52" s="36"/>
      <c r="F52" s="36"/>
      <c r="G52" s="36"/>
      <c r="H52" s="36" t="s">
        <v>186</v>
      </c>
      <c r="I52" s="36"/>
      <c r="J52" s="36" t="s">
        <v>186</v>
      </c>
      <c r="K52" s="91"/>
      <c r="L52" s="88"/>
      <c r="M52" s="66" t="s">
        <v>54</v>
      </c>
      <c r="N52" s="65"/>
      <c r="O52" s="85" t="s">
        <v>97</v>
      </c>
      <c r="P52" s="105">
        <v>41950</v>
      </c>
      <c r="Q52" s="68" t="s">
        <v>31</v>
      </c>
      <c r="R52" s="63">
        <v>121</v>
      </c>
      <c r="S52" s="63">
        <v>2</v>
      </c>
      <c r="T52" s="63">
        <v>2</v>
      </c>
      <c r="U52" s="153">
        <v>2</v>
      </c>
      <c r="V52" s="153">
        <v>4</v>
      </c>
      <c r="W52" s="189">
        <f t="shared" si="27"/>
        <v>-2</v>
      </c>
      <c r="X52" s="190">
        <v>8</v>
      </c>
      <c r="Y52" s="191">
        <f aca="true" t="shared" si="37" ref="Y52:Y65">AH52/X52</f>
        <v>3.5</v>
      </c>
      <c r="Z52" s="84">
        <v>10</v>
      </c>
      <c r="AA52" s="86">
        <v>74</v>
      </c>
      <c r="AB52" s="87">
        <v>7</v>
      </c>
      <c r="AC52" s="86">
        <v>68</v>
      </c>
      <c r="AD52" s="87">
        <v>7</v>
      </c>
      <c r="AE52" s="86">
        <v>139</v>
      </c>
      <c r="AF52" s="87">
        <v>14</v>
      </c>
      <c r="AG52" s="113">
        <f t="shared" si="28"/>
        <v>281</v>
      </c>
      <c r="AH52" s="114">
        <f t="shared" si="29"/>
        <v>28</v>
      </c>
      <c r="AI52" s="124">
        <f t="shared" si="3"/>
        <v>14</v>
      </c>
      <c r="AJ52" s="125">
        <f t="shared" si="30"/>
        <v>10.035714285714286</v>
      </c>
      <c r="AK52" s="74">
        <v>529</v>
      </c>
      <c r="AL52" s="75">
        <v>65</v>
      </c>
      <c r="AM52" s="122">
        <f t="shared" si="17"/>
        <v>-0.46880907372400754</v>
      </c>
      <c r="AN52" s="122">
        <f t="shared" si="18"/>
        <v>-0.5692307692307692</v>
      </c>
      <c r="AO52" s="77">
        <f t="shared" si="31"/>
        <v>544</v>
      </c>
      <c r="AP52" s="78">
        <f t="shared" si="32"/>
        <v>82</v>
      </c>
      <c r="AQ52" s="109">
        <v>825</v>
      </c>
      <c r="AR52" s="110">
        <v>110</v>
      </c>
      <c r="AS52" s="122">
        <f t="shared" si="33"/>
        <v>0.2545454545454545</v>
      </c>
      <c r="AT52" s="122">
        <f t="shared" si="34"/>
        <v>0.7454545454545455</v>
      </c>
      <c r="AU52" s="124">
        <f t="shared" si="35"/>
        <v>55</v>
      </c>
      <c r="AV52" s="125">
        <f t="shared" si="36"/>
        <v>7.5</v>
      </c>
      <c r="AW52" s="86">
        <v>825</v>
      </c>
      <c r="AX52" s="87">
        <v>110</v>
      </c>
      <c r="AY52" s="122">
        <f t="shared" si="19"/>
        <v>0</v>
      </c>
      <c r="AZ52" s="122">
        <f t="shared" si="20"/>
        <v>0</v>
      </c>
      <c r="BA52" s="86">
        <v>418951.04</v>
      </c>
      <c r="BB52" s="87">
        <v>42098</v>
      </c>
      <c r="BC52" s="123">
        <f t="shared" si="5"/>
        <v>9.951803886170364</v>
      </c>
      <c r="BD52" s="101">
        <v>42013</v>
      </c>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c r="CN52" s="97"/>
      <c r="CO52" s="97"/>
      <c r="CP52" s="97"/>
      <c r="CQ52" s="97"/>
      <c r="CR52" s="97"/>
      <c r="CS52" s="97"/>
      <c r="CT52" s="97"/>
      <c r="CU52" s="97"/>
      <c r="CV52" s="97"/>
      <c r="CW52" s="97"/>
      <c r="CX52" s="97"/>
      <c r="CY52" s="97"/>
      <c r="CZ52" s="97"/>
      <c r="DA52" s="97"/>
      <c r="DB52" s="97"/>
      <c r="DC52" s="97"/>
      <c r="DD52" s="97"/>
      <c r="DE52" s="97"/>
      <c r="DF52" s="97"/>
      <c r="DG52" s="97"/>
      <c r="DH52" s="97"/>
      <c r="DI52" s="81"/>
      <c r="DJ52" s="81"/>
      <c r="DK52" s="81"/>
      <c r="DL52" s="81"/>
      <c r="DM52" s="81"/>
      <c r="DN52" s="81"/>
      <c r="DO52" s="81"/>
      <c r="DP52" s="81"/>
      <c r="DQ52" s="81"/>
      <c r="DR52" s="81"/>
      <c r="DS52" s="81"/>
      <c r="DT52" s="81"/>
      <c r="DU52" s="81"/>
      <c r="DV52" s="81"/>
      <c r="DW52" s="81"/>
      <c r="DX52" s="81"/>
      <c r="DY52" s="81"/>
      <c r="DZ52" s="81"/>
      <c r="EA52" s="81"/>
    </row>
    <row r="53" spans="1:131" s="82" customFormat="1" ht="9" customHeight="1">
      <c r="A53" s="98">
        <v>47</v>
      </c>
      <c r="B53" s="83"/>
      <c r="C53" s="117" t="s">
        <v>122</v>
      </c>
      <c r="D53" s="36" t="s">
        <v>186</v>
      </c>
      <c r="E53" s="36"/>
      <c r="F53" s="36"/>
      <c r="G53" s="36"/>
      <c r="H53" s="36"/>
      <c r="I53" s="36"/>
      <c r="J53" s="36" t="s">
        <v>186</v>
      </c>
      <c r="K53" s="36"/>
      <c r="L53" s="88"/>
      <c r="M53" s="66" t="s">
        <v>102</v>
      </c>
      <c r="N53" s="65"/>
      <c r="O53" s="85" t="s">
        <v>122</v>
      </c>
      <c r="P53" s="105">
        <v>41978</v>
      </c>
      <c r="Q53" s="68" t="s">
        <v>19</v>
      </c>
      <c r="R53" s="63">
        <v>13</v>
      </c>
      <c r="S53" s="63">
        <v>1</v>
      </c>
      <c r="T53" s="63">
        <v>1</v>
      </c>
      <c r="U53" s="153">
        <v>1</v>
      </c>
      <c r="V53" s="153">
        <v>1</v>
      </c>
      <c r="W53" s="189">
        <f t="shared" si="27"/>
        <v>0</v>
      </c>
      <c r="X53" s="190">
        <v>2</v>
      </c>
      <c r="Y53" s="191">
        <f t="shared" si="37"/>
        <v>18.5</v>
      </c>
      <c r="Z53" s="84">
        <v>5</v>
      </c>
      <c r="AA53" s="86">
        <v>40</v>
      </c>
      <c r="AB53" s="87">
        <v>8</v>
      </c>
      <c r="AC53" s="86">
        <v>80</v>
      </c>
      <c r="AD53" s="87">
        <v>13</v>
      </c>
      <c r="AE53" s="86">
        <v>80</v>
      </c>
      <c r="AF53" s="87">
        <v>16</v>
      </c>
      <c r="AG53" s="113">
        <f t="shared" si="28"/>
        <v>200</v>
      </c>
      <c r="AH53" s="114">
        <f t="shared" si="29"/>
        <v>37</v>
      </c>
      <c r="AI53" s="124">
        <f t="shared" si="3"/>
        <v>37</v>
      </c>
      <c r="AJ53" s="125">
        <f t="shared" si="30"/>
        <v>5.405405405405405</v>
      </c>
      <c r="AK53" s="74">
        <v>995</v>
      </c>
      <c r="AL53" s="75">
        <v>87</v>
      </c>
      <c r="AM53" s="122">
        <f t="shared" si="17"/>
        <v>-0.7989949748743719</v>
      </c>
      <c r="AN53" s="122">
        <f t="shared" si="18"/>
        <v>-0.5747126436781609</v>
      </c>
      <c r="AO53" s="77">
        <f t="shared" si="31"/>
        <v>988</v>
      </c>
      <c r="AP53" s="78">
        <f t="shared" si="32"/>
        <v>201</v>
      </c>
      <c r="AQ53" s="109">
        <v>1188</v>
      </c>
      <c r="AR53" s="110">
        <v>238</v>
      </c>
      <c r="AS53" s="122">
        <f t="shared" si="33"/>
        <v>0.15546218487394958</v>
      </c>
      <c r="AT53" s="122">
        <f t="shared" si="34"/>
        <v>0.8445378151260504</v>
      </c>
      <c r="AU53" s="124">
        <f t="shared" si="35"/>
        <v>238</v>
      </c>
      <c r="AV53" s="125">
        <f t="shared" si="36"/>
        <v>4.991596638655462</v>
      </c>
      <c r="AW53" s="86">
        <v>1188</v>
      </c>
      <c r="AX53" s="87">
        <v>238</v>
      </c>
      <c r="AY53" s="122">
        <f t="shared" si="19"/>
        <v>0</v>
      </c>
      <c r="AZ53" s="122">
        <f t="shared" si="20"/>
        <v>0</v>
      </c>
      <c r="BA53" s="86">
        <v>33208</v>
      </c>
      <c r="BB53" s="87">
        <v>3878</v>
      </c>
      <c r="BC53" s="123">
        <f t="shared" si="5"/>
        <v>8.563176895306858</v>
      </c>
      <c r="BD53" s="101">
        <v>42013</v>
      </c>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7"/>
      <c r="CC53" s="97"/>
      <c r="CD53" s="97"/>
      <c r="CE53" s="97"/>
      <c r="CF53" s="97"/>
      <c r="CG53" s="97"/>
      <c r="CH53" s="97"/>
      <c r="CI53" s="97"/>
      <c r="CJ53" s="97"/>
      <c r="CK53" s="97"/>
      <c r="CL53" s="97"/>
      <c r="CM53" s="97"/>
      <c r="CN53" s="97"/>
      <c r="CO53" s="97"/>
      <c r="CP53" s="97"/>
      <c r="CQ53" s="97"/>
      <c r="CR53" s="97"/>
      <c r="CS53" s="97"/>
      <c r="CT53" s="97"/>
      <c r="CU53" s="97"/>
      <c r="CV53" s="97"/>
      <c r="CW53" s="97"/>
      <c r="CX53" s="97"/>
      <c r="CY53" s="97"/>
      <c r="CZ53" s="97"/>
      <c r="DA53" s="97"/>
      <c r="DB53" s="97"/>
      <c r="DC53" s="97"/>
      <c r="DD53" s="97"/>
      <c r="DE53" s="97"/>
      <c r="DF53" s="97"/>
      <c r="DG53" s="97"/>
      <c r="DH53" s="97"/>
      <c r="DI53" s="81"/>
      <c r="DJ53" s="81"/>
      <c r="DK53" s="81"/>
      <c r="DL53" s="81"/>
      <c r="DM53" s="81"/>
      <c r="DN53" s="81"/>
      <c r="DO53" s="81"/>
      <c r="DP53" s="81"/>
      <c r="DQ53" s="81"/>
      <c r="DR53" s="81"/>
      <c r="DS53" s="81"/>
      <c r="DT53" s="81"/>
      <c r="DU53" s="81"/>
      <c r="DV53" s="81"/>
      <c r="DW53" s="81"/>
      <c r="DX53" s="81"/>
      <c r="DY53" s="81"/>
      <c r="DZ53" s="81"/>
      <c r="EA53" s="81"/>
    </row>
    <row r="54" spans="1:131" s="82" customFormat="1" ht="9" customHeight="1">
      <c r="A54" s="98">
        <v>48</v>
      </c>
      <c r="B54" s="83"/>
      <c r="C54" s="117" t="s">
        <v>32</v>
      </c>
      <c r="D54" s="36" t="s">
        <v>186</v>
      </c>
      <c r="E54" s="36"/>
      <c r="F54" s="36"/>
      <c r="G54" s="36"/>
      <c r="H54" s="36"/>
      <c r="I54" s="36"/>
      <c r="J54" s="36" t="s">
        <v>186</v>
      </c>
      <c r="K54" s="91"/>
      <c r="L54" s="88"/>
      <c r="M54" s="66" t="s">
        <v>33</v>
      </c>
      <c r="N54" s="65"/>
      <c r="O54" s="85" t="s">
        <v>32</v>
      </c>
      <c r="P54" s="105">
        <v>41747</v>
      </c>
      <c r="Q54" s="68" t="s">
        <v>19</v>
      </c>
      <c r="R54" s="63">
        <v>73</v>
      </c>
      <c r="S54" s="63">
        <v>1</v>
      </c>
      <c r="T54" s="63">
        <v>1</v>
      </c>
      <c r="U54" s="153">
        <v>3</v>
      </c>
      <c r="V54" s="153">
        <v>1</v>
      </c>
      <c r="W54" s="189">
        <f t="shared" si="27"/>
        <v>2</v>
      </c>
      <c r="X54" s="190">
        <v>4</v>
      </c>
      <c r="Y54" s="191">
        <f t="shared" si="37"/>
        <v>8.75</v>
      </c>
      <c r="Z54" s="84">
        <v>22</v>
      </c>
      <c r="AA54" s="86">
        <v>76</v>
      </c>
      <c r="AB54" s="87">
        <v>14</v>
      </c>
      <c r="AC54" s="86">
        <v>45</v>
      </c>
      <c r="AD54" s="87">
        <v>8</v>
      </c>
      <c r="AE54" s="86">
        <v>69</v>
      </c>
      <c r="AF54" s="87">
        <v>13</v>
      </c>
      <c r="AG54" s="113">
        <f t="shared" si="28"/>
        <v>190</v>
      </c>
      <c r="AH54" s="114">
        <f t="shared" si="29"/>
        <v>35</v>
      </c>
      <c r="AI54" s="124">
        <f t="shared" si="3"/>
        <v>11.666666666666666</v>
      </c>
      <c r="AJ54" s="125">
        <f t="shared" si="30"/>
        <v>5.428571428571429</v>
      </c>
      <c r="AK54" s="74">
        <v>0</v>
      </c>
      <c r="AL54" s="75">
        <v>0</v>
      </c>
      <c r="AM54" s="122">
        <f t="shared" si="17"/>
      </c>
      <c r="AN54" s="122">
        <f t="shared" si="18"/>
      </c>
      <c r="AO54" s="77">
        <f t="shared" si="31"/>
        <v>-190</v>
      </c>
      <c r="AP54" s="78">
        <f t="shared" si="32"/>
        <v>-35</v>
      </c>
      <c r="AQ54" s="109">
        <v>0</v>
      </c>
      <c r="AR54" s="110">
        <v>0</v>
      </c>
      <c r="AS54" s="122" t="e">
        <f t="shared" si="33"/>
        <v>#DIV/0!</v>
      </c>
      <c r="AT54" s="122" t="e">
        <f t="shared" si="34"/>
        <v>#DIV/0!</v>
      </c>
      <c r="AU54" s="124">
        <f t="shared" si="35"/>
        <v>0</v>
      </c>
      <c r="AV54" s="125" t="e">
        <f t="shared" si="36"/>
        <v>#DIV/0!</v>
      </c>
      <c r="AW54" s="86">
        <v>0</v>
      </c>
      <c r="AX54" s="87">
        <v>0</v>
      </c>
      <c r="AY54" s="122">
        <f t="shared" si="19"/>
      </c>
      <c r="AZ54" s="122">
        <f t="shared" si="20"/>
      </c>
      <c r="BA54" s="86">
        <v>1463861.28</v>
      </c>
      <c r="BB54" s="87">
        <v>135605</v>
      </c>
      <c r="BC54" s="123">
        <f t="shared" si="5"/>
        <v>10.795039120976366</v>
      </c>
      <c r="BD54" s="101">
        <v>42013</v>
      </c>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c r="CC54" s="97"/>
      <c r="CD54" s="97"/>
      <c r="CE54" s="97"/>
      <c r="CF54" s="97"/>
      <c r="CG54" s="97"/>
      <c r="CH54" s="97"/>
      <c r="CI54" s="97"/>
      <c r="CJ54" s="97"/>
      <c r="CK54" s="97"/>
      <c r="CL54" s="97"/>
      <c r="CM54" s="97"/>
      <c r="CN54" s="97"/>
      <c r="CO54" s="97"/>
      <c r="CP54" s="97"/>
      <c r="CQ54" s="97"/>
      <c r="CR54" s="97"/>
      <c r="CS54" s="97"/>
      <c r="CT54" s="97"/>
      <c r="CU54" s="97"/>
      <c r="CV54" s="97"/>
      <c r="CW54" s="97"/>
      <c r="CX54" s="97"/>
      <c r="CY54" s="97"/>
      <c r="CZ54" s="97"/>
      <c r="DA54" s="97"/>
      <c r="DB54" s="97"/>
      <c r="DC54" s="97"/>
      <c r="DD54" s="97"/>
      <c r="DE54" s="97"/>
      <c r="DF54" s="97"/>
      <c r="DG54" s="97"/>
      <c r="DH54" s="97"/>
      <c r="DI54" s="81"/>
      <c r="DJ54" s="81"/>
      <c r="DK54" s="81"/>
      <c r="DL54" s="81"/>
      <c r="DM54" s="81"/>
      <c r="DN54" s="81"/>
      <c r="DO54" s="81"/>
      <c r="DP54" s="81"/>
      <c r="DQ54" s="81"/>
      <c r="DR54" s="81"/>
      <c r="DS54" s="81"/>
      <c r="DT54" s="81"/>
      <c r="DU54" s="81"/>
      <c r="DV54" s="81"/>
      <c r="DW54" s="81"/>
      <c r="DX54" s="81"/>
      <c r="DY54" s="81"/>
      <c r="DZ54" s="81"/>
      <c r="EA54" s="81"/>
    </row>
    <row r="55" spans="1:131" s="82" customFormat="1" ht="9" customHeight="1">
      <c r="A55" s="98">
        <v>49</v>
      </c>
      <c r="B55" s="83"/>
      <c r="C55" s="117" t="s">
        <v>68</v>
      </c>
      <c r="D55" s="36" t="s">
        <v>186</v>
      </c>
      <c r="E55" s="36"/>
      <c r="F55" s="36"/>
      <c r="G55" s="36"/>
      <c r="H55" s="36"/>
      <c r="I55" s="36"/>
      <c r="J55" s="36" t="s">
        <v>186</v>
      </c>
      <c r="K55" s="91"/>
      <c r="L55" s="88"/>
      <c r="M55" s="66" t="s">
        <v>69</v>
      </c>
      <c r="N55" s="65"/>
      <c r="O55" s="85" t="s">
        <v>68</v>
      </c>
      <c r="P55" s="105">
        <v>41880</v>
      </c>
      <c r="Q55" s="68" t="s">
        <v>50</v>
      </c>
      <c r="R55" s="63">
        <v>180</v>
      </c>
      <c r="S55" s="63">
        <v>1</v>
      </c>
      <c r="T55" s="63">
        <v>1</v>
      </c>
      <c r="U55" s="153">
        <v>1</v>
      </c>
      <c r="V55" s="153">
        <v>2</v>
      </c>
      <c r="W55" s="189">
        <f t="shared" si="27"/>
        <v>-1</v>
      </c>
      <c r="X55" s="190">
        <v>3</v>
      </c>
      <c r="Y55" s="191">
        <f t="shared" si="37"/>
        <v>8</v>
      </c>
      <c r="Z55" s="84">
        <v>19</v>
      </c>
      <c r="AA55" s="86">
        <v>131</v>
      </c>
      <c r="AB55" s="87">
        <v>17</v>
      </c>
      <c r="AC55" s="86">
        <v>18</v>
      </c>
      <c r="AD55" s="87">
        <v>2</v>
      </c>
      <c r="AE55" s="86">
        <v>39</v>
      </c>
      <c r="AF55" s="87">
        <v>5</v>
      </c>
      <c r="AG55" s="113">
        <f t="shared" si="28"/>
        <v>188</v>
      </c>
      <c r="AH55" s="114">
        <f t="shared" si="29"/>
        <v>24</v>
      </c>
      <c r="AI55" s="124">
        <f t="shared" si="3"/>
        <v>24</v>
      </c>
      <c r="AJ55" s="125">
        <f t="shared" si="30"/>
        <v>7.833333333333333</v>
      </c>
      <c r="AK55" s="74">
        <v>85</v>
      </c>
      <c r="AL55" s="75">
        <v>11</v>
      </c>
      <c r="AM55" s="122">
        <f t="shared" si="17"/>
        <v>1.2117647058823529</v>
      </c>
      <c r="AN55" s="122">
        <f t="shared" si="18"/>
        <v>1.1818181818181819</v>
      </c>
      <c r="AO55" s="77">
        <f t="shared" si="31"/>
        <v>-103</v>
      </c>
      <c r="AP55" s="78">
        <f t="shared" si="32"/>
        <v>-13</v>
      </c>
      <c r="AQ55" s="109">
        <v>85</v>
      </c>
      <c r="AR55" s="110">
        <v>11</v>
      </c>
      <c r="AS55" s="122">
        <f t="shared" si="33"/>
        <v>2.1818181818181817</v>
      </c>
      <c r="AT55" s="122">
        <f t="shared" si="34"/>
        <v>-1.1818181818181819</v>
      </c>
      <c r="AU55" s="124">
        <f t="shared" si="35"/>
        <v>11</v>
      </c>
      <c r="AV55" s="125">
        <f t="shared" si="36"/>
        <v>7.7272727272727275</v>
      </c>
      <c r="AW55" s="86">
        <v>85</v>
      </c>
      <c r="AX55" s="87">
        <v>11</v>
      </c>
      <c r="AY55" s="122">
        <f t="shared" si="19"/>
        <v>0</v>
      </c>
      <c r="AZ55" s="122">
        <f t="shared" si="20"/>
        <v>0</v>
      </c>
      <c r="BA55" s="86">
        <v>1668101.07</v>
      </c>
      <c r="BB55" s="87">
        <v>178951</v>
      </c>
      <c r="BC55" s="123">
        <f t="shared" si="5"/>
        <v>9.321552100854424</v>
      </c>
      <c r="BD55" s="101">
        <v>42013</v>
      </c>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c r="CC55" s="97"/>
      <c r="CD55" s="97"/>
      <c r="CE55" s="97"/>
      <c r="CF55" s="97"/>
      <c r="CG55" s="97"/>
      <c r="CH55" s="97"/>
      <c r="CI55" s="97"/>
      <c r="CJ55" s="97"/>
      <c r="CK55" s="97"/>
      <c r="CL55" s="97"/>
      <c r="CM55" s="97"/>
      <c r="CN55" s="97"/>
      <c r="CO55" s="97"/>
      <c r="CP55" s="97"/>
      <c r="CQ55" s="97"/>
      <c r="CR55" s="97"/>
      <c r="CS55" s="97"/>
      <c r="CT55" s="97"/>
      <c r="CU55" s="97"/>
      <c r="CV55" s="97"/>
      <c r="CW55" s="97"/>
      <c r="CX55" s="97"/>
      <c r="CY55" s="97"/>
      <c r="CZ55" s="97"/>
      <c r="DA55" s="97"/>
      <c r="DB55" s="97"/>
      <c r="DC55" s="97"/>
      <c r="DD55" s="97"/>
      <c r="DE55" s="97"/>
      <c r="DF55" s="97"/>
      <c r="DG55" s="97"/>
      <c r="DH55" s="97"/>
      <c r="DI55" s="81"/>
      <c r="DJ55" s="81"/>
      <c r="DK55" s="81"/>
      <c r="DL55" s="81"/>
      <c r="DM55" s="81"/>
      <c r="DN55" s="81"/>
      <c r="DO55" s="81"/>
      <c r="DP55" s="81"/>
      <c r="DQ55" s="81"/>
      <c r="DR55" s="81"/>
      <c r="DS55" s="81"/>
      <c r="DT55" s="81"/>
      <c r="DU55" s="81"/>
      <c r="DV55" s="81"/>
      <c r="DW55" s="81"/>
      <c r="DX55" s="81"/>
      <c r="DY55" s="81"/>
      <c r="DZ55" s="81"/>
      <c r="EA55" s="81"/>
    </row>
    <row r="56" spans="1:131" s="82" customFormat="1" ht="9" customHeight="1">
      <c r="A56" s="98">
        <v>50</v>
      </c>
      <c r="B56" s="83"/>
      <c r="C56" s="117" t="s">
        <v>120</v>
      </c>
      <c r="D56" s="36" t="s">
        <v>186</v>
      </c>
      <c r="E56" s="36"/>
      <c r="F56" s="36"/>
      <c r="G56" s="36"/>
      <c r="H56" s="36"/>
      <c r="I56" s="36"/>
      <c r="J56" s="36"/>
      <c r="K56" s="91"/>
      <c r="L56" s="88"/>
      <c r="M56" s="66" t="s">
        <v>56</v>
      </c>
      <c r="N56" s="65" t="s">
        <v>59</v>
      </c>
      <c r="O56" s="85" t="s">
        <v>121</v>
      </c>
      <c r="P56" s="105">
        <v>41978</v>
      </c>
      <c r="Q56" s="68" t="s">
        <v>25</v>
      </c>
      <c r="R56" s="63">
        <v>24</v>
      </c>
      <c r="S56" s="63">
        <v>1</v>
      </c>
      <c r="T56" s="63">
        <v>2</v>
      </c>
      <c r="U56" s="153">
        <v>2</v>
      </c>
      <c r="V56" s="153">
        <v>3</v>
      </c>
      <c r="W56" s="189">
        <f t="shared" si="27"/>
        <v>-1</v>
      </c>
      <c r="X56" s="190">
        <v>2</v>
      </c>
      <c r="Y56" s="191">
        <f t="shared" si="37"/>
        <v>17.5</v>
      </c>
      <c r="Z56" s="84">
        <v>6</v>
      </c>
      <c r="AA56" s="86">
        <v>30</v>
      </c>
      <c r="AB56" s="87">
        <v>8</v>
      </c>
      <c r="AC56" s="86">
        <v>57</v>
      </c>
      <c r="AD56" s="87">
        <v>13</v>
      </c>
      <c r="AE56" s="86">
        <v>64</v>
      </c>
      <c r="AF56" s="87">
        <v>14</v>
      </c>
      <c r="AG56" s="113">
        <f t="shared" si="28"/>
        <v>151</v>
      </c>
      <c r="AH56" s="114">
        <f t="shared" si="29"/>
        <v>35</v>
      </c>
      <c r="AI56" s="124">
        <f t="shared" si="3"/>
        <v>17.5</v>
      </c>
      <c r="AJ56" s="125">
        <f t="shared" si="30"/>
        <v>4.314285714285714</v>
      </c>
      <c r="AK56" s="74">
        <v>3255</v>
      </c>
      <c r="AL56" s="75">
        <v>268</v>
      </c>
      <c r="AM56" s="122">
        <f t="shared" si="17"/>
        <v>-0.9536098310291858</v>
      </c>
      <c r="AN56" s="122">
        <f t="shared" si="18"/>
        <v>-0.8694029850746269</v>
      </c>
      <c r="AO56" s="77">
        <f t="shared" si="31"/>
        <v>4203</v>
      </c>
      <c r="AP56" s="78">
        <f t="shared" si="32"/>
        <v>334</v>
      </c>
      <c r="AQ56" s="109">
        <v>4354</v>
      </c>
      <c r="AR56" s="110">
        <v>369</v>
      </c>
      <c r="AS56" s="122">
        <f t="shared" si="33"/>
        <v>0.0948509485094851</v>
      </c>
      <c r="AT56" s="122">
        <f t="shared" si="34"/>
        <v>0.9051490514905149</v>
      </c>
      <c r="AU56" s="124">
        <f t="shared" si="35"/>
        <v>184.5</v>
      </c>
      <c r="AV56" s="125">
        <f t="shared" si="36"/>
        <v>11.799457994579946</v>
      </c>
      <c r="AW56" s="86">
        <v>4354</v>
      </c>
      <c r="AX56" s="87">
        <v>369</v>
      </c>
      <c r="AY56" s="122">
        <f t="shared" si="19"/>
        <v>0</v>
      </c>
      <c r="AZ56" s="122">
        <f t="shared" si="20"/>
        <v>0</v>
      </c>
      <c r="BA56" s="86">
        <v>296388</v>
      </c>
      <c r="BB56" s="87">
        <v>20661</v>
      </c>
      <c r="BC56" s="123">
        <f t="shared" si="5"/>
        <v>14.345288224190504</v>
      </c>
      <c r="BD56" s="101">
        <v>42013</v>
      </c>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c r="CL56" s="97"/>
      <c r="CM56" s="97"/>
      <c r="CN56" s="97"/>
      <c r="CO56" s="97"/>
      <c r="CP56" s="97"/>
      <c r="CQ56" s="97"/>
      <c r="CR56" s="97"/>
      <c r="CS56" s="97"/>
      <c r="CT56" s="97"/>
      <c r="CU56" s="97"/>
      <c r="CV56" s="97"/>
      <c r="CW56" s="97"/>
      <c r="CX56" s="97"/>
      <c r="CY56" s="97"/>
      <c r="CZ56" s="97"/>
      <c r="DA56" s="97"/>
      <c r="DB56" s="97"/>
      <c r="DC56" s="97"/>
      <c r="DD56" s="97"/>
      <c r="DE56" s="97"/>
      <c r="DF56" s="97"/>
      <c r="DG56" s="97"/>
      <c r="DH56" s="97"/>
      <c r="DI56" s="81"/>
      <c r="DJ56" s="81"/>
      <c r="DK56" s="81"/>
      <c r="DL56" s="81"/>
      <c r="DM56" s="81"/>
      <c r="DN56" s="81"/>
      <c r="DO56" s="81"/>
      <c r="DP56" s="81"/>
      <c r="DQ56" s="81"/>
      <c r="DR56" s="81"/>
      <c r="DS56" s="81"/>
      <c r="DT56" s="81"/>
      <c r="DU56" s="81"/>
      <c r="DV56" s="81"/>
      <c r="DW56" s="81"/>
      <c r="DX56" s="81"/>
      <c r="DY56" s="81"/>
      <c r="DZ56" s="81"/>
      <c r="EA56" s="81"/>
    </row>
    <row r="57" spans="1:131" s="82" customFormat="1" ht="9" customHeight="1">
      <c r="A57" s="98">
        <v>51</v>
      </c>
      <c r="B57" s="83"/>
      <c r="C57" s="117" t="s">
        <v>156</v>
      </c>
      <c r="D57" s="36" t="s">
        <v>186</v>
      </c>
      <c r="E57" s="36"/>
      <c r="F57" s="36"/>
      <c r="G57" s="36"/>
      <c r="H57" s="36"/>
      <c r="I57" s="36"/>
      <c r="J57" s="36"/>
      <c r="K57" s="91"/>
      <c r="L57" s="88"/>
      <c r="M57" s="66" t="s">
        <v>159</v>
      </c>
      <c r="N57" s="65" t="s">
        <v>158</v>
      </c>
      <c r="O57" s="85" t="s">
        <v>157</v>
      </c>
      <c r="P57" s="105">
        <v>41999</v>
      </c>
      <c r="Q57" s="68" t="s">
        <v>25</v>
      </c>
      <c r="R57" s="63">
        <v>8</v>
      </c>
      <c r="S57" s="63">
        <v>1</v>
      </c>
      <c r="T57" s="63">
        <v>1</v>
      </c>
      <c r="U57" s="153">
        <v>1</v>
      </c>
      <c r="V57" s="153">
        <v>4</v>
      </c>
      <c r="W57" s="189">
        <f t="shared" si="27"/>
        <v>-3</v>
      </c>
      <c r="X57" s="190">
        <v>1</v>
      </c>
      <c r="Y57" s="191">
        <f t="shared" si="37"/>
        <v>9</v>
      </c>
      <c r="Z57" s="84">
        <v>3</v>
      </c>
      <c r="AA57" s="86">
        <v>32</v>
      </c>
      <c r="AB57" s="87">
        <v>4</v>
      </c>
      <c r="AC57" s="86">
        <v>40</v>
      </c>
      <c r="AD57" s="87">
        <v>4</v>
      </c>
      <c r="AE57" s="86">
        <v>10</v>
      </c>
      <c r="AF57" s="87">
        <v>1</v>
      </c>
      <c r="AG57" s="113">
        <f t="shared" si="28"/>
        <v>82</v>
      </c>
      <c r="AH57" s="114">
        <f t="shared" si="29"/>
        <v>9</v>
      </c>
      <c r="AI57" s="124">
        <f t="shared" si="3"/>
        <v>9</v>
      </c>
      <c r="AJ57" s="125">
        <f t="shared" si="30"/>
        <v>9.11111111111111</v>
      </c>
      <c r="AK57" s="74">
        <v>2761.5</v>
      </c>
      <c r="AL57" s="75">
        <v>199</v>
      </c>
      <c r="AM57" s="122">
        <f t="shared" si="17"/>
        <v>-0.9703059931196814</v>
      </c>
      <c r="AN57" s="122">
        <f t="shared" si="18"/>
        <v>-0.9547738693467337</v>
      </c>
      <c r="AO57" s="77">
        <f t="shared" si="31"/>
        <v>4478.5</v>
      </c>
      <c r="AP57" s="78">
        <f t="shared" si="32"/>
        <v>350</v>
      </c>
      <c r="AQ57" s="109">
        <v>4560.5</v>
      </c>
      <c r="AR57" s="110">
        <v>359</v>
      </c>
      <c r="AS57" s="122">
        <f t="shared" si="33"/>
        <v>0.025069637883008356</v>
      </c>
      <c r="AT57" s="122">
        <f t="shared" si="34"/>
        <v>0.9749303621169917</v>
      </c>
      <c r="AU57" s="124">
        <f t="shared" si="35"/>
        <v>359</v>
      </c>
      <c r="AV57" s="125">
        <f t="shared" si="36"/>
        <v>12.7033426183844</v>
      </c>
      <c r="AW57" s="86">
        <v>4560.5</v>
      </c>
      <c r="AX57" s="87">
        <v>359</v>
      </c>
      <c r="AY57" s="122">
        <f t="shared" si="19"/>
        <v>0</v>
      </c>
      <c r="AZ57" s="122">
        <f t="shared" si="20"/>
        <v>0</v>
      </c>
      <c r="BA57" s="86">
        <v>13524</v>
      </c>
      <c r="BB57" s="87">
        <v>1060</v>
      </c>
      <c r="BC57" s="123">
        <f t="shared" si="5"/>
        <v>12.758490566037736</v>
      </c>
      <c r="BD57" s="101">
        <v>42013</v>
      </c>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97"/>
      <c r="CF57" s="97"/>
      <c r="CG57" s="97"/>
      <c r="CH57" s="97"/>
      <c r="CI57" s="97"/>
      <c r="CJ57" s="97"/>
      <c r="CK57" s="97"/>
      <c r="CL57" s="97"/>
      <c r="CM57" s="97"/>
      <c r="CN57" s="97"/>
      <c r="CO57" s="97"/>
      <c r="CP57" s="97"/>
      <c r="CQ57" s="97"/>
      <c r="CR57" s="97"/>
      <c r="CS57" s="97"/>
      <c r="CT57" s="97"/>
      <c r="CU57" s="97"/>
      <c r="CV57" s="97"/>
      <c r="CW57" s="97"/>
      <c r="CX57" s="97"/>
      <c r="CY57" s="97"/>
      <c r="CZ57" s="97"/>
      <c r="DA57" s="97"/>
      <c r="DB57" s="97"/>
      <c r="DC57" s="97"/>
      <c r="DD57" s="97"/>
      <c r="DE57" s="97"/>
      <c r="DF57" s="97"/>
      <c r="DG57" s="97"/>
      <c r="DH57" s="97"/>
      <c r="DI57" s="81"/>
      <c r="DJ57" s="81"/>
      <c r="DK57" s="81"/>
      <c r="DL57" s="81"/>
      <c r="DM57" s="81"/>
      <c r="DN57" s="81"/>
      <c r="DO57" s="81"/>
      <c r="DP57" s="81"/>
      <c r="DQ57" s="81"/>
      <c r="DR57" s="81"/>
      <c r="DS57" s="81"/>
      <c r="DT57" s="81"/>
      <c r="DU57" s="81"/>
      <c r="DV57" s="81"/>
      <c r="DW57" s="81"/>
      <c r="DX57" s="81"/>
      <c r="DY57" s="81"/>
      <c r="DZ57" s="81"/>
      <c r="EA57" s="81"/>
    </row>
    <row r="58" spans="1:131" s="82" customFormat="1" ht="9" customHeight="1">
      <c r="A58" s="98">
        <v>52</v>
      </c>
      <c r="B58" s="83"/>
      <c r="C58" s="117" t="s">
        <v>168</v>
      </c>
      <c r="D58" s="36" t="s">
        <v>186</v>
      </c>
      <c r="E58" s="36" t="s">
        <v>186</v>
      </c>
      <c r="F58" s="36"/>
      <c r="G58" s="36"/>
      <c r="H58" s="36"/>
      <c r="I58" s="36" t="s">
        <v>186</v>
      </c>
      <c r="J58" s="36"/>
      <c r="K58" s="91"/>
      <c r="L58" s="88"/>
      <c r="M58" s="66" t="s">
        <v>36</v>
      </c>
      <c r="N58" s="65" t="s">
        <v>232</v>
      </c>
      <c r="O58" s="85" t="s">
        <v>35</v>
      </c>
      <c r="P58" s="105">
        <v>41789</v>
      </c>
      <c r="Q58" s="68" t="s">
        <v>19</v>
      </c>
      <c r="R58" s="63">
        <v>81</v>
      </c>
      <c r="S58" s="63">
        <v>1</v>
      </c>
      <c r="T58" s="63">
        <v>1</v>
      </c>
      <c r="U58" s="153">
        <v>1</v>
      </c>
      <c r="V58" s="153">
        <v>3</v>
      </c>
      <c r="W58" s="189">
        <f t="shared" si="27"/>
        <v>-2</v>
      </c>
      <c r="X58" s="190">
        <v>3</v>
      </c>
      <c r="Y58" s="191">
        <f t="shared" si="37"/>
        <v>2</v>
      </c>
      <c r="Z58" s="84">
        <v>12</v>
      </c>
      <c r="AA58" s="86">
        <v>0</v>
      </c>
      <c r="AB58" s="87">
        <v>0</v>
      </c>
      <c r="AC58" s="86">
        <v>26</v>
      </c>
      <c r="AD58" s="87">
        <v>3</v>
      </c>
      <c r="AE58" s="86">
        <v>26</v>
      </c>
      <c r="AF58" s="87">
        <v>3</v>
      </c>
      <c r="AG58" s="113">
        <f t="shared" si="28"/>
        <v>52</v>
      </c>
      <c r="AH58" s="114">
        <f t="shared" si="29"/>
        <v>6</v>
      </c>
      <c r="AI58" s="124">
        <f t="shared" si="3"/>
        <v>6</v>
      </c>
      <c r="AJ58" s="125">
        <f t="shared" si="30"/>
        <v>8.666666666666666</v>
      </c>
      <c r="AK58" s="74">
        <v>92</v>
      </c>
      <c r="AL58" s="75">
        <v>11</v>
      </c>
      <c r="AM58" s="122">
        <f t="shared" si="17"/>
        <v>-0.43478260869565216</v>
      </c>
      <c r="AN58" s="122">
        <f t="shared" si="18"/>
        <v>-0.45454545454545453</v>
      </c>
      <c r="AO58" s="77">
        <f t="shared" si="31"/>
        <v>3552.7</v>
      </c>
      <c r="AP58" s="78">
        <f t="shared" si="32"/>
        <v>702</v>
      </c>
      <c r="AQ58" s="109">
        <v>3604.7</v>
      </c>
      <c r="AR58" s="110">
        <v>708</v>
      </c>
      <c r="AS58" s="122">
        <f t="shared" si="33"/>
        <v>0.00847457627118644</v>
      </c>
      <c r="AT58" s="122">
        <f t="shared" si="34"/>
        <v>0.9915254237288136</v>
      </c>
      <c r="AU58" s="124">
        <f t="shared" si="35"/>
        <v>708</v>
      </c>
      <c r="AV58" s="125">
        <f t="shared" si="36"/>
        <v>5.091384180790961</v>
      </c>
      <c r="AW58" s="86">
        <v>3604.7</v>
      </c>
      <c r="AX58" s="87">
        <v>708</v>
      </c>
      <c r="AY58" s="122">
        <f t="shared" si="19"/>
        <v>0</v>
      </c>
      <c r="AZ58" s="122">
        <f t="shared" si="20"/>
        <v>0</v>
      </c>
      <c r="BA58" s="86">
        <v>191929.30000000005</v>
      </c>
      <c r="BB58" s="87">
        <v>18399</v>
      </c>
      <c r="BC58" s="123">
        <f t="shared" si="5"/>
        <v>10.431507147127563</v>
      </c>
      <c r="BD58" s="101">
        <v>42013</v>
      </c>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7"/>
      <c r="CE58" s="97"/>
      <c r="CF58" s="97"/>
      <c r="CG58" s="97"/>
      <c r="CH58" s="97"/>
      <c r="CI58" s="97"/>
      <c r="CJ58" s="97"/>
      <c r="CK58" s="97"/>
      <c r="CL58" s="97"/>
      <c r="CM58" s="97"/>
      <c r="CN58" s="97"/>
      <c r="CO58" s="97"/>
      <c r="CP58" s="97"/>
      <c r="CQ58" s="97"/>
      <c r="CR58" s="97"/>
      <c r="CS58" s="97"/>
      <c r="CT58" s="97"/>
      <c r="CU58" s="97"/>
      <c r="CV58" s="97"/>
      <c r="CW58" s="97"/>
      <c r="CX58" s="97"/>
      <c r="CY58" s="97"/>
      <c r="CZ58" s="97"/>
      <c r="DA58" s="97"/>
      <c r="DB58" s="97"/>
      <c r="DC58" s="97"/>
      <c r="DD58" s="97"/>
      <c r="DE58" s="97"/>
      <c r="DF58" s="97"/>
      <c r="DG58" s="97"/>
      <c r="DH58" s="97"/>
      <c r="DI58" s="81"/>
      <c r="DJ58" s="81"/>
      <c r="DK58" s="81"/>
      <c r="DL58" s="81"/>
      <c r="DM58" s="81"/>
      <c r="DN58" s="81"/>
      <c r="DO58" s="81"/>
      <c r="DP58" s="81"/>
      <c r="DQ58" s="81"/>
      <c r="DR58" s="81"/>
      <c r="DS58" s="81"/>
      <c r="DT58" s="81"/>
      <c r="DU58" s="81"/>
      <c r="DV58" s="81"/>
      <c r="DW58" s="81"/>
      <c r="DX58" s="81"/>
      <c r="DY58" s="81"/>
      <c r="DZ58" s="81"/>
      <c r="EA58" s="81"/>
    </row>
    <row r="59" spans="1:131" s="82" customFormat="1" ht="9" customHeight="1">
      <c r="A59" s="98">
        <v>53</v>
      </c>
      <c r="B59" s="83"/>
      <c r="C59" s="119" t="s">
        <v>44</v>
      </c>
      <c r="D59" s="36" t="s">
        <v>186</v>
      </c>
      <c r="E59" s="36" t="s">
        <v>186</v>
      </c>
      <c r="F59" s="36" t="s">
        <v>186</v>
      </c>
      <c r="G59" s="36" t="s">
        <v>186</v>
      </c>
      <c r="H59" s="36" t="s">
        <v>186</v>
      </c>
      <c r="I59" s="36"/>
      <c r="J59" s="64"/>
      <c r="K59" s="36" t="s">
        <v>186</v>
      </c>
      <c r="L59" s="84" t="s">
        <v>15</v>
      </c>
      <c r="M59" s="65" t="s">
        <v>46</v>
      </c>
      <c r="N59" s="66" t="s">
        <v>37</v>
      </c>
      <c r="O59" s="67" t="s">
        <v>45</v>
      </c>
      <c r="P59" s="106">
        <v>41831</v>
      </c>
      <c r="Q59" s="68" t="s">
        <v>37</v>
      </c>
      <c r="R59" s="157">
        <v>240</v>
      </c>
      <c r="S59" s="157">
        <v>1</v>
      </c>
      <c r="T59" s="157">
        <v>1</v>
      </c>
      <c r="U59" s="63">
        <v>1</v>
      </c>
      <c r="V59" s="63">
        <v>1</v>
      </c>
      <c r="W59" s="189">
        <f t="shared" si="27"/>
        <v>0</v>
      </c>
      <c r="X59" s="190">
        <v>5</v>
      </c>
      <c r="Y59" s="191">
        <f t="shared" si="37"/>
        <v>0.6</v>
      </c>
      <c r="Z59" s="84">
        <v>27</v>
      </c>
      <c r="AA59" s="70">
        <v>0</v>
      </c>
      <c r="AB59" s="71">
        <v>0</v>
      </c>
      <c r="AC59" s="70">
        <v>0</v>
      </c>
      <c r="AD59" s="71">
        <v>0</v>
      </c>
      <c r="AE59" s="70">
        <v>18</v>
      </c>
      <c r="AF59" s="71">
        <v>3</v>
      </c>
      <c r="AG59" s="113">
        <f t="shared" si="28"/>
        <v>18</v>
      </c>
      <c r="AH59" s="114">
        <f t="shared" si="29"/>
        <v>3</v>
      </c>
      <c r="AI59" s="124">
        <f t="shared" si="3"/>
        <v>3</v>
      </c>
      <c r="AJ59" s="125">
        <f t="shared" si="30"/>
        <v>6</v>
      </c>
      <c r="AK59" s="74">
        <v>42</v>
      </c>
      <c r="AL59" s="75">
        <v>7</v>
      </c>
      <c r="AM59" s="122">
        <f t="shared" si="17"/>
        <v>-0.5714285714285714</v>
      </c>
      <c r="AN59" s="122">
        <f t="shared" si="18"/>
        <v>-0.5714285714285714</v>
      </c>
      <c r="AO59" s="77">
        <f t="shared" si="31"/>
        <v>24</v>
      </c>
      <c r="AP59" s="78">
        <f t="shared" si="32"/>
        <v>4</v>
      </c>
      <c r="AQ59" s="111">
        <v>42</v>
      </c>
      <c r="AR59" s="112">
        <v>7</v>
      </c>
      <c r="AS59" s="122">
        <f t="shared" si="33"/>
        <v>0.42857142857142855</v>
      </c>
      <c r="AT59" s="122">
        <f t="shared" si="34"/>
        <v>0.5714285714285714</v>
      </c>
      <c r="AU59" s="124">
        <f t="shared" si="35"/>
        <v>7</v>
      </c>
      <c r="AV59" s="125">
        <f t="shared" si="36"/>
        <v>6</v>
      </c>
      <c r="AW59" s="79">
        <v>42</v>
      </c>
      <c r="AX59" s="80">
        <v>7</v>
      </c>
      <c r="AY59" s="122">
        <f t="shared" si="19"/>
        <v>0</v>
      </c>
      <c r="AZ59" s="122">
        <f t="shared" si="20"/>
        <v>0</v>
      </c>
      <c r="BA59" s="79">
        <v>7001407.7</v>
      </c>
      <c r="BB59" s="80">
        <v>624420</v>
      </c>
      <c r="BC59" s="123">
        <f t="shared" si="5"/>
        <v>11.21265766631434</v>
      </c>
      <c r="BD59" s="101">
        <v>42013</v>
      </c>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c r="CN59" s="97"/>
      <c r="CO59" s="97"/>
      <c r="CP59" s="97"/>
      <c r="CQ59" s="97"/>
      <c r="CR59" s="97"/>
      <c r="CS59" s="97"/>
      <c r="CT59" s="97"/>
      <c r="CU59" s="97"/>
      <c r="CV59" s="97"/>
      <c r="CW59" s="97"/>
      <c r="CX59" s="97"/>
      <c r="CY59" s="97"/>
      <c r="CZ59" s="97"/>
      <c r="DA59" s="97"/>
      <c r="DB59" s="97"/>
      <c r="DC59" s="97"/>
      <c r="DD59" s="97"/>
      <c r="DE59" s="97"/>
      <c r="DF59" s="97"/>
      <c r="DG59" s="97"/>
      <c r="DH59" s="97"/>
      <c r="DI59" s="81"/>
      <c r="DJ59" s="81"/>
      <c r="DK59" s="81"/>
      <c r="DL59" s="81"/>
      <c r="DM59" s="81"/>
      <c r="DN59" s="81"/>
      <c r="DO59" s="81"/>
      <c r="DP59" s="81"/>
      <c r="DQ59" s="81"/>
      <c r="DR59" s="81"/>
      <c r="DS59" s="81"/>
      <c r="DT59" s="81"/>
      <c r="DU59" s="81"/>
      <c r="DV59" s="81"/>
      <c r="DW59" s="81"/>
      <c r="DX59" s="81"/>
      <c r="DY59" s="81"/>
      <c r="DZ59" s="81"/>
      <c r="EA59" s="81"/>
    </row>
    <row r="60" spans="1:131" s="82" customFormat="1" ht="9" customHeight="1">
      <c r="A60" s="98">
        <v>54</v>
      </c>
      <c r="B60" s="83"/>
      <c r="C60" s="117" t="s">
        <v>144</v>
      </c>
      <c r="D60" s="36" t="s">
        <v>186</v>
      </c>
      <c r="E60" s="36"/>
      <c r="F60" s="36"/>
      <c r="G60" s="36"/>
      <c r="H60" s="36" t="s">
        <v>186</v>
      </c>
      <c r="I60" s="36"/>
      <c r="J60" s="36" t="s">
        <v>186</v>
      </c>
      <c r="K60" s="91"/>
      <c r="L60" s="88"/>
      <c r="M60" s="66" t="s">
        <v>145</v>
      </c>
      <c r="N60" s="65"/>
      <c r="O60" s="85" t="s">
        <v>144</v>
      </c>
      <c r="P60" s="105">
        <v>41999</v>
      </c>
      <c r="Q60" s="68" t="s">
        <v>25</v>
      </c>
      <c r="R60" s="63">
        <v>132</v>
      </c>
      <c r="S60" s="63">
        <v>1</v>
      </c>
      <c r="T60" s="63">
        <v>1</v>
      </c>
      <c r="U60" s="153">
        <v>1</v>
      </c>
      <c r="V60" s="153">
        <v>3</v>
      </c>
      <c r="W60" s="189">
        <f t="shared" si="27"/>
        <v>-2</v>
      </c>
      <c r="X60" s="190">
        <v>4</v>
      </c>
      <c r="Y60" s="191">
        <f t="shared" si="37"/>
        <v>19.25</v>
      </c>
      <c r="Z60" s="84">
        <v>4</v>
      </c>
      <c r="AA60" s="86">
        <v>0</v>
      </c>
      <c r="AB60" s="87">
        <v>0</v>
      </c>
      <c r="AC60" s="86">
        <v>0</v>
      </c>
      <c r="AD60" s="87">
        <v>0</v>
      </c>
      <c r="AE60" s="86">
        <v>8</v>
      </c>
      <c r="AF60" s="87">
        <v>77</v>
      </c>
      <c r="AG60" s="113">
        <f t="shared" si="28"/>
        <v>8</v>
      </c>
      <c r="AH60" s="114">
        <f t="shared" si="29"/>
        <v>77</v>
      </c>
      <c r="AI60" s="124">
        <f t="shared" si="3"/>
        <v>77</v>
      </c>
      <c r="AJ60" s="125">
        <f t="shared" si="30"/>
        <v>0.1038961038961039</v>
      </c>
      <c r="AK60" s="74">
        <v>628</v>
      </c>
      <c r="AL60" s="75">
        <v>86</v>
      </c>
      <c r="AM60" s="122">
        <f t="shared" si="17"/>
        <v>-0.9872611464968153</v>
      </c>
      <c r="AN60" s="122">
        <f t="shared" si="18"/>
        <v>-0.10465116279069768</v>
      </c>
      <c r="AO60" s="77">
        <f t="shared" si="31"/>
        <v>908.5</v>
      </c>
      <c r="AP60" s="78">
        <f t="shared" si="32"/>
        <v>54</v>
      </c>
      <c r="AQ60" s="109">
        <v>916.5</v>
      </c>
      <c r="AR60" s="110">
        <v>131</v>
      </c>
      <c r="AS60" s="122">
        <f t="shared" si="33"/>
        <v>0.5877862595419847</v>
      </c>
      <c r="AT60" s="122">
        <f t="shared" si="34"/>
        <v>0.4122137404580153</v>
      </c>
      <c r="AU60" s="124">
        <f t="shared" si="35"/>
        <v>131</v>
      </c>
      <c r="AV60" s="125">
        <f t="shared" si="36"/>
        <v>6.9961832061068705</v>
      </c>
      <c r="AW60" s="86">
        <v>916.5</v>
      </c>
      <c r="AX60" s="87">
        <v>131</v>
      </c>
      <c r="AY60" s="122">
        <f t="shared" si="19"/>
        <v>0</v>
      </c>
      <c r="AZ60" s="122">
        <f t="shared" si="20"/>
        <v>0</v>
      </c>
      <c r="BA60" s="86">
        <v>442926</v>
      </c>
      <c r="BB60" s="87">
        <v>42494</v>
      </c>
      <c r="BC60" s="123">
        <f t="shared" si="5"/>
        <v>10.423259754318257</v>
      </c>
      <c r="BD60" s="101">
        <v>42013</v>
      </c>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81"/>
      <c r="DJ60" s="81"/>
      <c r="DK60" s="81"/>
      <c r="DL60" s="81"/>
      <c r="DM60" s="81"/>
      <c r="DN60" s="81"/>
      <c r="DO60" s="81"/>
      <c r="DP60" s="81"/>
      <c r="DQ60" s="81"/>
      <c r="DR60" s="81"/>
      <c r="DS60" s="81"/>
      <c r="DT60" s="81"/>
      <c r="DU60" s="81"/>
      <c r="DV60" s="81"/>
      <c r="DW60" s="81"/>
      <c r="DX60" s="81"/>
      <c r="DY60" s="81"/>
      <c r="DZ60" s="81"/>
      <c r="EA60" s="81"/>
    </row>
    <row r="61" spans="1:131" s="82" customFormat="1" ht="9.75" customHeight="1">
      <c r="A61" s="98">
        <v>55</v>
      </c>
      <c r="B61" s="83"/>
      <c r="C61" s="117" t="s">
        <v>92</v>
      </c>
      <c r="D61" s="36" t="s">
        <v>186</v>
      </c>
      <c r="E61" s="36"/>
      <c r="F61" s="36"/>
      <c r="G61" s="36"/>
      <c r="H61" s="36"/>
      <c r="I61" s="36"/>
      <c r="J61" s="36" t="s">
        <v>186</v>
      </c>
      <c r="K61" s="91"/>
      <c r="L61" s="88"/>
      <c r="M61" s="66" t="s">
        <v>93</v>
      </c>
      <c r="N61" s="65"/>
      <c r="O61" s="85" t="s">
        <v>92</v>
      </c>
      <c r="P61" s="105">
        <v>41943</v>
      </c>
      <c r="Q61" s="68" t="s">
        <v>10</v>
      </c>
      <c r="R61" s="63">
        <v>229</v>
      </c>
      <c r="S61" s="63">
        <v>3</v>
      </c>
      <c r="T61" s="63">
        <v>3</v>
      </c>
      <c r="U61" s="153">
        <v>3</v>
      </c>
      <c r="V61" s="153">
        <v>3</v>
      </c>
      <c r="W61" s="189">
        <f t="shared" si="27"/>
        <v>0</v>
      </c>
      <c r="X61" s="190">
        <v>3</v>
      </c>
      <c r="Y61" s="191">
        <f t="shared" si="37"/>
        <v>0</v>
      </c>
      <c r="Z61" s="84">
        <v>14</v>
      </c>
      <c r="AA61" s="86">
        <v>0</v>
      </c>
      <c r="AB61" s="87">
        <v>0</v>
      </c>
      <c r="AC61" s="86">
        <v>0</v>
      </c>
      <c r="AD61" s="87">
        <v>0</v>
      </c>
      <c r="AE61" s="86">
        <v>0</v>
      </c>
      <c r="AF61" s="87">
        <v>0</v>
      </c>
      <c r="AG61" s="113">
        <f t="shared" si="28"/>
        <v>0</v>
      </c>
      <c r="AH61" s="114">
        <f t="shared" si="29"/>
        <v>0</v>
      </c>
      <c r="AI61" s="124">
        <f t="shared" si="3"/>
        <v>0</v>
      </c>
      <c r="AJ61" s="125"/>
      <c r="AK61" s="74">
        <v>1061</v>
      </c>
      <c r="AL61" s="75">
        <v>376</v>
      </c>
      <c r="AM61" s="122">
        <f t="shared" si="17"/>
        <v>-1</v>
      </c>
      <c r="AN61" s="122">
        <f t="shared" si="18"/>
        <v>-1</v>
      </c>
      <c r="AO61" s="77">
        <f t="shared" si="31"/>
        <v>4198</v>
      </c>
      <c r="AP61" s="78">
        <f t="shared" si="32"/>
        <v>1122</v>
      </c>
      <c r="AQ61" s="109">
        <v>4198</v>
      </c>
      <c r="AR61" s="110">
        <v>1122</v>
      </c>
      <c r="AS61" s="122">
        <f t="shared" si="33"/>
        <v>0</v>
      </c>
      <c r="AT61" s="122">
        <f t="shared" si="34"/>
        <v>1</v>
      </c>
      <c r="AU61" s="124">
        <f t="shared" si="35"/>
        <v>374</v>
      </c>
      <c r="AV61" s="125">
        <f t="shared" si="36"/>
        <v>3.7415329768270946</v>
      </c>
      <c r="AW61" s="86">
        <v>4198</v>
      </c>
      <c r="AX61" s="87">
        <v>1122</v>
      </c>
      <c r="AY61" s="122">
        <f t="shared" si="19"/>
        <v>0</v>
      </c>
      <c r="AZ61" s="122">
        <f t="shared" si="20"/>
        <v>0</v>
      </c>
      <c r="BA61" s="86">
        <v>3165213</v>
      </c>
      <c r="BB61" s="87">
        <v>309605</v>
      </c>
      <c r="BC61" s="123">
        <f t="shared" si="5"/>
        <v>10.223391095105054</v>
      </c>
      <c r="BD61" s="101">
        <v>42013</v>
      </c>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81"/>
      <c r="DJ61" s="81"/>
      <c r="DK61" s="81"/>
      <c r="DL61" s="81"/>
      <c r="DM61" s="81"/>
      <c r="DN61" s="81"/>
      <c r="DO61" s="81"/>
      <c r="DP61" s="81"/>
      <c r="DQ61" s="81"/>
      <c r="DR61" s="81"/>
      <c r="DS61" s="81"/>
      <c r="DT61" s="81"/>
      <c r="DU61" s="81"/>
      <c r="DV61" s="81"/>
      <c r="DW61" s="81"/>
      <c r="DX61" s="81"/>
      <c r="DY61" s="81"/>
      <c r="DZ61" s="81"/>
      <c r="EA61" s="81"/>
    </row>
    <row r="62" spans="1:131" s="82" customFormat="1" ht="9.75" customHeight="1">
      <c r="A62" s="98">
        <v>56</v>
      </c>
      <c r="B62" s="83"/>
      <c r="C62" s="117" t="s">
        <v>130</v>
      </c>
      <c r="D62" s="36" t="s">
        <v>186</v>
      </c>
      <c r="E62" s="36"/>
      <c r="F62" s="36"/>
      <c r="G62" s="36"/>
      <c r="H62" s="36"/>
      <c r="I62" s="36"/>
      <c r="J62" s="36" t="s">
        <v>186</v>
      </c>
      <c r="K62" s="91"/>
      <c r="L62" s="63"/>
      <c r="M62" s="66" t="s">
        <v>131</v>
      </c>
      <c r="N62" s="65"/>
      <c r="O62" s="85" t="s">
        <v>130</v>
      </c>
      <c r="P62" s="105">
        <v>41985</v>
      </c>
      <c r="Q62" s="68" t="s">
        <v>10</v>
      </c>
      <c r="R62" s="63">
        <v>90</v>
      </c>
      <c r="S62" s="63">
        <v>3</v>
      </c>
      <c r="T62" s="63">
        <v>3</v>
      </c>
      <c r="U62" s="153">
        <v>3</v>
      </c>
      <c r="V62" s="153">
        <v>3</v>
      </c>
      <c r="W62" s="189">
        <f t="shared" si="27"/>
        <v>0</v>
      </c>
      <c r="X62" s="190">
        <v>10</v>
      </c>
      <c r="Y62" s="191">
        <f t="shared" si="37"/>
        <v>0</v>
      </c>
      <c r="Z62" s="84">
        <v>4</v>
      </c>
      <c r="AA62" s="86">
        <v>0</v>
      </c>
      <c r="AB62" s="87">
        <v>0</v>
      </c>
      <c r="AC62" s="86">
        <v>0</v>
      </c>
      <c r="AD62" s="87">
        <v>0</v>
      </c>
      <c r="AE62" s="86">
        <v>0</v>
      </c>
      <c r="AF62" s="87">
        <v>0</v>
      </c>
      <c r="AG62" s="113">
        <f t="shared" si="28"/>
        <v>0</v>
      </c>
      <c r="AH62" s="114">
        <f t="shared" si="29"/>
        <v>0</v>
      </c>
      <c r="AI62" s="124">
        <f t="shared" si="3"/>
        <v>0</v>
      </c>
      <c r="AJ62" s="125"/>
      <c r="AK62" s="74">
        <v>1096</v>
      </c>
      <c r="AL62" s="75">
        <v>140</v>
      </c>
      <c r="AM62" s="122">
        <f t="shared" si="17"/>
        <v>-1</v>
      </c>
      <c r="AN62" s="122">
        <f t="shared" si="18"/>
        <v>-1</v>
      </c>
      <c r="AO62" s="77">
        <f t="shared" si="31"/>
        <v>1601</v>
      </c>
      <c r="AP62" s="78">
        <f t="shared" si="32"/>
        <v>208</v>
      </c>
      <c r="AQ62" s="109">
        <v>1601</v>
      </c>
      <c r="AR62" s="110">
        <v>208</v>
      </c>
      <c r="AS62" s="122">
        <f t="shared" si="33"/>
        <v>0</v>
      </c>
      <c r="AT62" s="122">
        <f t="shared" si="34"/>
        <v>1</v>
      </c>
      <c r="AU62" s="124">
        <f t="shared" si="35"/>
        <v>69.33333333333333</v>
      </c>
      <c r="AV62" s="125">
        <f t="shared" si="36"/>
        <v>7.697115384615385</v>
      </c>
      <c r="AW62" s="86">
        <v>1601</v>
      </c>
      <c r="AX62" s="87">
        <v>208</v>
      </c>
      <c r="AY62" s="122">
        <f t="shared" si="19"/>
        <v>0</v>
      </c>
      <c r="AZ62" s="122">
        <f t="shared" si="20"/>
        <v>0</v>
      </c>
      <c r="BA62" s="89">
        <v>620181</v>
      </c>
      <c r="BB62" s="90">
        <v>58733</v>
      </c>
      <c r="BC62" s="123">
        <f t="shared" si="5"/>
        <v>10.559327805492654</v>
      </c>
      <c r="BD62" s="101">
        <v>42013</v>
      </c>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c r="CL62" s="97"/>
      <c r="CM62" s="97"/>
      <c r="CN62" s="97"/>
      <c r="CO62" s="97"/>
      <c r="CP62" s="97"/>
      <c r="CQ62" s="97"/>
      <c r="CR62" s="97"/>
      <c r="CS62" s="97"/>
      <c r="CT62" s="97"/>
      <c r="CU62" s="97"/>
      <c r="CV62" s="97"/>
      <c r="CW62" s="97"/>
      <c r="CX62" s="97"/>
      <c r="CY62" s="97"/>
      <c r="CZ62" s="97"/>
      <c r="DA62" s="97"/>
      <c r="DB62" s="97"/>
      <c r="DC62" s="97"/>
      <c r="DD62" s="97"/>
      <c r="DE62" s="97"/>
      <c r="DF62" s="97"/>
      <c r="DG62" s="97"/>
      <c r="DH62" s="97"/>
      <c r="DI62" s="81"/>
      <c r="DJ62" s="81"/>
      <c r="DK62" s="81"/>
      <c r="DL62" s="81"/>
      <c r="DM62" s="81"/>
      <c r="DN62" s="81"/>
      <c r="DO62" s="81"/>
      <c r="DP62" s="81"/>
      <c r="DQ62" s="81"/>
      <c r="DR62" s="81"/>
      <c r="DS62" s="81"/>
      <c r="DT62" s="81"/>
      <c r="DU62" s="81"/>
      <c r="DV62" s="81"/>
      <c r="DW62" s="81"/>
      <c r="DX62" s="81"/>
      <c r="DY62" s="81"/>
      <c r="DZ62" s="81"/>
      <c r="EA62" s="81"/>
    </row>
    <row r="63" spans="1:131" s="82" customFormat="1" ht="9.75" customHeight="1">
      <c r="A63" s="98">
        <v>57</v>
      </c>
      <c r="B63" s="83"/>
      <c r="C63" s="117" t="s">
        <v>105</v>
      </c>
      <c r="D63" s="36" t="s">
        <v>186</v>
      </c>
      <c r="E63" s="36"/>
      <c r="F63" s="36"/>
      <c r="G63" s="36"/>
      <c r="H63" s="36"/>
      <c r="I63" s="36" t="s">
        <v>186</v>
      </c>
      <c r="J63" s="36" t="s">
        <v>186</v>
      </c>
      <c r="K63" s="91"/>
      <c r="L63" s="88"/>
      <c r="M63" s="66" t="s">
        <v>106</v>
      </c>
      <c r="N63" s="65"/>
      <c r="O63" s="85" t="s">
        <v>105</v>
      </c>
      <c r="P63" s="105">
        <v>41957</v>
      </c>
      <c r="Q63" s="68" t="s">
        <v>10</v>
      </c>
      <c r="R63" s="63">
        <v>128</v>
      </c>
      <c r="S63" s="63">
        <v>1</v>
      </c>
      <c r="T63" s="63">
        <v>1</v>
      </c>
      <c r="U63" s="153">
        <v>1</v>
      </c>
      <c r="V63" s="153">
        <v>1</v>
      </c>
      <c r="W63" s="189">
        <f t="shared" si="27"/>
        <v>0</v>
      </c>
      <c r="X63" s="190">
        <v>1</v>
      </c>
      <c r="Y63" s="191">
        <f t="shared" si="37"/>
        <v>0</v>
      </c>
      <c r="Z63" s="84">
        <v>7</v>
      </c>
      <c r="AA63" s="86">
        <v>0</v>
      </c>
      <c r="AB63" s="87">
        <v>0</v>
      </c>
      <c r="AC63" s="86">
        <v>0</v>
      </c>
      <c r="AD63" s="87">
        <v>0</v>
      </c>
      <c r="AE63" s="86">
        <v>0</v>
      </c>
      <c r="AF63" s="87">
        <v>0</v>
      </c>
      <c r="AG63" s="113">
        <f t="shared" si="28"/>
        <v>0</v>
      </c>
      <c r="AH63" s="114">
        <f t="shared" si="29"/>
        <v>0</v>
      </c>
      <c r="AI63" s="124">
        <f t="shared" si="3"/>
        <v>0</v>
      </c>
      <c r="AJ63" s="125"/>
      <c r="AK63" s="74">
        <v>320</v>
      </c>
      <c r="AL63" s="75">
        <v>40</v>
      </c>
      <c r="AM63" s="122">
        <f t="shared" si="17"/>
        <v>-1</v>
      </c>
      <c r="AN63" s="122">
        <f t="shared" si="18"/>
        <v>-1</v>
      </c>
      <c r="AO63" s="77">
        <f t="shared" si="31"/>
        <v>42</v>
      </c>
      <c r="AP63" s="78">
        <f t="shared" si="32"/>
        <v>5</v>
      </c>
      <c r="AQ63" s="109">
        <v>42</v>
      </c>
      <c r="AR63" s="110">
        <v>5</v>
      </c>
      <c r="AS63" s="122">
        <f t="shared" si="33"/>
        <v>0</v>
      </c>
      <c r="AT63" s="122">
        <f t="shared" si="34"/>
        <v>1</v>
      </c>
      <c r="AU63" s="124">
        <f t="shared" si="35"/>
        <v>5</v>
      </c>
      <c r="AV63" s="125">
        <f t="shared" si="36"/>
        <v>8.4</v>
      </c>
      <c r="AW63" s="86">
        <v>42</v>
      </c>
      <c r="AX63" s="87">
        <v>5</v>
      </c>
      <c r="AY63" s="122">
        <f t="shared" si="19"/>
        <v>0</v>
      </c>
      <c r="AZ63" s="122">
        <f t="shared" si="20"/>
        <v>0</v>
      </c>
      <c r="BA63" s="86">
        <v>428912</v>
      </c>
      <c r="BB63" s="87">
        <v>44639</v>
      </c>
      <c r="BC63" s="123">
        <f t="shared" si="5"/>
        <v>9.608458970855082</v>
      </c>
      <c r="BD63" s="101">
        <v>42013</v>
      </c>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c r="CC63" s="97"/>
      <c r="CD63" s="97"/>
      <c r="CE63" s="97"/>
      <c r="CF63" s="97"/>
      <c r="CG63" s="97"/>
      <c r="CH63" s="97"/>
      <c r="CI63" s="97"/>
      <c r="CJ63" s="97"/>
      <c r="CK63" s="97"/>
      <c r="CL63" s="97"/>
      <c r="CM63" s="97"/>
      <c r="CN63" s="97"/>
      <c r="CO63" s="97"/>
      <c r="CP63" s="97"/>
      <c r="CQ63" s="97"/>
      <c r="CR63" s="97"/>
      <c r="CS63" s="97"/>
      <c r="CT63" s="97"/>
      <c r="CU63" s="97"/>
      <c r="CV63" s="97"/>
      <c r="CW63" s="97"/>
      <c r="CX63" s="97"/>
      <c r="CY63" s="97"/>
      <c r="CZ63" s="97"/>
      <c r="DA63" s="97"/>
      <c r="DB63" s="97"/>
      <c r="DC63" s="97"/>
      <c r="DD63" s="97"/>
      <c r="DE63" s="97"/>
      <c r="DF63" s="97"/>
      <c r="DG63" s="97"/>
      <c r="DH63" s="97"/>
      <c r="DI63" s="81"/>
      <c r="DJ63" s="81"/>
      <c r="DK63" s="81"/>
      <c r="DL63" s="81"/>
      <c r="DM63" s="81"/>
      <c r="DN63" s="81"/>
      <c r="DO63" s="81"/>
      <c r="DP63" s="81"/>
      <c r="DQ63" s="81"/>
      <c r="DR63" s="81"/>
      <c r="DS63" s="81"/>
      <c r="DT63" s="81"/>
      <c r="DU63" s="81"/>
      <c r="DV63" s="81"/>
      <c r="DW63" s="81"/>
      <c r="DX63" s="81"/>
      <c r="DY63" s="81"/>
      <c r="DZ63" s="81"/>
      <c r="EA63" s="81"/>
    </row>
    <row r="64" spans="1:131" s="82" customFormat="1" ht="9.75" customHeight="1">
      <c r="A64" s="98">
        <v>58</v>
      </c>
      <c r="B64" s="63"/>
      <c r="C64" s="117" t="s">
        <v>52</v>
      </c>
      <c r="D64" s="36" t="s">
        <v>186</v>
      </c>
      <c r="E64" s="36" t="s">
        <v>186</v>
      </c>
      <c r="F64" s="36" t="s">
        <v>186</v>
      </c>
      <c r="G64" s="36"/>
      <c r="H64" s="36"/>
      <c r="I64" s="36" t="s">
        <v>186</v>
      </c>
      <c r="J64" s="36"/>
      <c r="K64" s="91"/>
      <c r="L64" s="88"/>
      <c r="M64" s="66" t="s">
        <v>53</v>
      </c>
      <c r="N64" s="65" t="s">
        <v>22</v>
      </c>
      <c r="O64" s="85" t="s">
        <v>51</v>
      </c>
      <c r="P64" s="105">
        <v>41845</v>
      </c>
      <c r="Q64" s="68" t="s">
        <v>22</v>
      </c>
      <c r="R64" s="63">
        <v>45</v>
      </c>
      <c r="S64" s="63">
        <v>1</v>
      </c>
      <c r="T64" s="63">
        <v>2</v>
      </c>
      <c r="U64" s="153">
        <v>2</v>
      </c>
      <c r="V64" s="153">
        <v>2</v>
      </c>
      <c r="W64" s="189">
        <f t="shared" si="27"/>
        <v>0</v>
      </c>
      <c r="X64" s="190">
        <v>6</v>
      </c>
      <c r="Y64" s="191">
        <f t="shared" si="37"/>
        <v>0</v>
      </c>
      <c r="Z64" s="84">
        <v>3</v>
      </c>
      <c r="AA64" s="86">
        <v>0</v>
      </c>
      <c r="AB64" s="87">
        <v>0</v>
      </c>
      <c r="AC64" s="86">
        <v>0</v>
      </c>
      <c r="AD64" s="87">
        <v>0</v>
      </c>
      <c r="AE64" s="86">
        <v>0</v>
      </c>
      <c r="AF64" s="87">
        <v>0</v>
      </c>
      <c r="AG64" s="113">
        <f t="shared" si="28"/>
        <v>0</v>
      </c>
      <c r="AH64" s="114">
        <f t="shared" si="29"/>
        <v>0</v>
      </c>
      <c r="AI64" s="124">
        <f t="shared" si="3"/>
        <v>0</v>
      </c>
      <c r="AJ64" s="125"/>
      <c r="AK64" s="74">
        <v>0</v>
      </c>
      <c r="AL64" s="75">
        <v>0</v>
      </c>
      <c r="AM64" s="122">
        <f t="shared" si="17"/>
      </c>
      <c r="AN64" s="122">
        <f t="shared" si="18"/>
      </c>
      <c r="AO64" s="77">
        <f t="shared" si="31"/>
        <v>0</v>
      </c>
      <c r="AP64" s="78">
        <f t="shared" si="32"/>
        <v>0</v>
      </c>
      <c r="AQ64" s="109">
        <v>0</v>
      </c>
      <c r="AR64" s="110">
        <v>0</v>
      </c>
      <c r="AS64" s="122" t="e">
        <f t="shared" si="33"/>
        <v>#DIV/0!</v>
      </c>
      <c r="AT64" s="122" t="e">
        <f t="shared" si="34"/>
        <v>#DIV/0!</v>
      </c>
      <c r="AU64" s="124">
        <f t="shared" si="35"/>
        <v>0</v>
      </c>
      <c r="AV64" s="125" t="e">
        <f t="shared" si="36"/>
        <v>#DIV/0!</v>
      </c>
      <c r="AW64" s="86">
        <v>0</v>
      </c>
      <c r="AX64" s="87">
        <v>0</v>
      </c>
      <c r="AY64" s="122">
        <f t="shared" si="19"/>
      </c>
      <c r="AZ64" s="122">
        <f t="shared" si="20"/>
      </c>
      <c r="BA64" s="86">
        <v>102569</v>
      </c>
      <c r="BB64" s="87">
        <v>10690</v>
      </c>
      <c r="BC64" s="123">
        <f t="shared" si="5"/>
        <v>9.59485500467727</v>
      </c>
      <c r="BD64" s="101">
        <v>42013</v>
      </c>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row>
    <row r="65" spans="1:131" s="82" customFormat="1" ht="11.25">
      <c r="A65" s="98">
        <v>59</v>
      </c>
      <c r="B65" s="93"/>
      <c r="C65" s="117" t="s">
        <v>124</v>
      </c>
      <c r="D65" s="36" t="s">
        <v>186</v>
      </c>
      <c r="E65" s="36" t="s">
        <v>186</v>
      </c>
      <c r="F65" s="36" t="s">
        <v>186</v>
      </c>
      <c r="G65" s="36"/>
      <c r="H65" s="36"/>
      <c r="I65" s="36"/>
      <c r="J65" s="36"/>
      <c r="K65" s="36"/>
      <c r="L65" s="88"/>
      <c r="M65" s="66" t="s">
        <v>126</v>
      </c>
      <c r="N65" s="65" t="s">
        <v>20</v>
      </c>
      <c r="O65" s="85" t="s">
        <v>125</v>
      </c>
      <c r="P65" s="105">
        <v>41985</v>
      </c>
      <c r="Q65" s="68" t="s">
        <v>20</v>
      </c>
      <c r="R65" s="63">
        <v>6</v>
      </c>
      <c r="S65" s="63">
        <v>1</v>
      </c>
      <c r="T65" s="63">
        <v>3</v>
      </c>
      <c r="U65" s="153">
        <v>3</v>
      </c>
      <c r="V65" s="153">
        <v>3</v>
      </c>
      <c r="W65" s="189">
        <f t="shared" si="27"/>
        <v>0</v>
      </c>
      <c r="X65" s="190">
        <v>3</v>
      </c>
      <c r="Y65" s="191">
        <f t="shared" si="37"/>
        <v>0</v>
      </c>
      <c r="Z65" s="84">
        <v>3</v>
      </c>
      <c r="AA65" s="86">
        <v>0</v>
      </c>
      <c r="AB65" s="87">
        <v>0</v>
      </c>
      <c r="AC65" s="86">
        <v>0</v>
      </c>
      <c r="AD65" s="87">
        <v>0</v>
      </c>
      <c r="AE65" s="86">
        <v>0</v>
      </c>
      <c r="AF65" s="87">
        <v>0</v>
      </c>
      <c r="AG65" s="113">
        <f t="shared" si="28"/>
        <v>0</v>
      </c>
      <c r="AH65" s="114">
        <f t="shared" si="29"/>
        <v>0</v>
      </c>
      <c r="AI65" s="124">
        <f t="shared" si="3"/>
        <v>0</v>
      </c>
      <c r="AJ65" s="125"/>
      <c r="AK65" s="74">
        <v>0</v>
      </c>
      <c r="AL65" s="75">
        <v>0</v>
      </c>
      <c r="AM65" s="122">
        <f t="shared" si="17"/>
      </c>
      <c r="AN65" s="122">
        <f t="shared" si="18"/>
      </c>
      <c r="AO65" s="77">
        <f t="shared" si="31"/>
        <v>617</v>
      </c>
      <c r="AP65" s="78">
        <f t="shared" si="32"/>
        <v>36</v>
      </c>
      <c r="AQ65" s="109">
        <v>617</v>
      </c>
      <c r="AR65" s="110">
        <v>36</v>
      </c>
      <c r="AS65" s="122">
        <f t="shared" si="33"/>
        <v>0</v>
      </c>
      <c r="AT65" s="122">
        <f t="shared" si="34"/>
        <v>1</v>
      </c>
      <c r="AU65" s="124">
        <f t="shared" si="35"/>
        <v>12</v>
      </c>
      <c r="AV65" s="125">
        <f t="shared" si="36"/>
        <v>17.13888888888889</v>
      </c>
      <c r="AW65" s="86">
        <v>617</v>
      </c>
      <c r="AX65" s="87">
        <v>36</v>
      </c>
      <c r="AY65" s="122">
        <f t="shared" si="19"/>
        <v>0</v>
      </c>
      <c r="AZ65" s="122">
        <f t="shared" si="20"/>
        <v>0</v>
      </c>
      <c r="BA65" s="89">
        <v>15111.8</v>
      </c>
      <c r="BB65" s="90">
        <v>1232</v>
      </c>
      <c r="BC65" s="123">
        <f t="shared" si="5"/>
        <v>12.266071428571427</v>
      </c>
      <c r="BD65" s="101">
        <v>42013</v>
      </c>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row>
    <row r="66" spans="1:131" s="19" customFormat="1" ht="13.5">
      <c r="A66" s="98"/>
      <c r="B66" s="37"/>
      <c r="C66" s="120"/>
      <c r="D66" s="59"/>
      <c r="E66" s="59"/>
      <c r="F66" s="59"/>
      <c r="G66" s="59"/>
      <c r="H66" s="59"/>
      <c r="I66" s="59"/>
      <c r="J66" s="59"/>
      <c r="K66" s="60"/>
      <c r="L66" s="33"/>
      <c r="M66" s="30"/>
      <c r="N66" s="32"/>
      <c r="O66" s="33"/>
      <c r="P66" s="107"/>
      <c r="Q66" s="31"/>
      <c r="R66" s="192"/>
      <c r="S66" s="192"/>
      <c r="T66" s="192"/>
      <c r="U66" s="193"/>
      <c r="V66" s="193"/>
      <c r="W66" s="194"/>
      <c r="X66" s="195"/>
      <c r="Y66" s="196"/>
      <c r="Z66" s="193"/>
      <c r="AA66" s="20"/>
      <c r="AB66" s="21"/>
      <c r="AC66" s="20"/>
      <c r="AD66" s="21"/>
      <c r="AE66" s="20"/>
      <c r="AF66" s="21"/>
      <c r="AG66" s="115"/>
      <c r="AH66" s="116"/>
      <c r="AI66" s="34"/>
      <c r="AJ66" s="35"/>
      <c r="AK66" s="24"/>
      <c r="AL66" s="25"/>
      <c r="AM66" s="122">
        <f>IF(AK66&lt;&gt;0,-(AK66-AG66)/AK66,"")</f>
      </c>
      <c r="AN66" s="122">
        <f>IF(AL66&lt;&gt;0,-(AL66-AH66)/AL66,"")</f>
      </c>
      <c r="AO66" s="27"/>
      <c r="AP66" s="28"/>
      <c r="AQ66" s="20"/>
      <c r="AR66" s="21"/>
      <c r="AS66" s="29"/>
      <c r="AT66" s="29"/>
      <c r="AU66" s="22"/>
      <c r="AV66" s="23"/>
      <c r="AW66" s="20"/>
      <c r="AX66" s="21"/>
      <c r="AY66" s="26">
        <f>IF(AW66&lt;&gt;0,-(AW66-AQ66)/AW66,"")</f>
      </c>
      <c r="AZ66" s="26">
        <f>IF(AX66&lt;&gt;0,-(AX66-AR66)/AX66,"")</f>
      </c>
      <c r="BA66" s="20"/>
      <c r="BB66" s="21"/>
      <c r="BC66" s="38"/>
      <c r="BD66" s="102"/>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row>
    <row r="67" spans="1:56" ht="11.25">
      <c r="A67" s="218" t="s">
        <v>167</v>
      </c>
      <c r="B67" s="218"/>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8"/>
      <c r="AY67" s="218"/>
      <c r="AZ67" s="218"/>
      <c r="BA67" s="218"/>
      <c r="BB67" s="218"/>
      <c r="BC67" s="218"/>
      <c r="BD67" s="218"/>
    </row>
    <row r="68" spans="1:56" ht="11.25">
      <c r="A68" s="218"/>
      <c r="B68" s="218"/>
      <c r="C68" s="218"/>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18"/>
      <c r="AW68" s="218"/>
      <c r="AX68" s="218"/>
      <c r="AY68" s="218"/>
      <c r="AZ68" s="218"/>
      <c r="BA68" s="218"/>
      <c r="BB68" s="218"/>
      <c r="BC68" s="218"/>
      <c r="BD68" s="218"/>
    </row>
    <row r="69" spans="1:56" ht="9.75" customHeight="1">
      <c r="A69" s="218"/>
      <c r="B69" s="218"/>
      <c r="C69" s="218"/>
      <c r="D69" s="218"/>
      <c r="E69" s="218"/>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8"/>
      <c r="AV69" s="218"/>
      <c r="AW69" s="218"/>
      <c r="AX69" s="218"/>
      <c r="AY69" s="218"/>
      <c r="AZ69" s="218"/>
      <c r="BA69" s="218"/>
      <c r="BB69" s="218"/>
      <c r="BC69" s="218"/>
      <c r="BD69" s="218"/>
    </row>
    <row r="70" spans="1:56" ht="9.75" customHeight="1">
      <c r="A70" s="218"/>
      <c r="B70" s="218"/>
      <c r="C70" s="218"/>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c r="AX70" s="218"/>
      <c r="AY70" s="218"/>
      <c r="AZ70" s="218"/>
      <c r="BA70" s="218"/>
      <c r="BB70" s="218"/>
      <c r="BC70" s="218"/>
      <c r="BD70" s="218"/>
    </row>
    <row r="71" spans="1:56" ht="9.75" customHeight="1">
      <c r="A71" s="218"/>
      <c r="B71" s="218"/>
      <c r="C71" s="218"/>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c r="AU71" s="218"/>
      <c r="AV71" s="218"/>
      <c r="AW71" s="218"/>
      <c r="AX71" s="218"/>
      <c r="AY71" s="218"/>
      <c r="AZ71" s="218"/>
      <c r="BA71" s="218"/>
      <c r="BB71" s="218"/>
      <c r="BC71" s="218"/>
      <c r="BD71" s="218"/>
    </row>
    <row r="72" spans="3:12" ht="9.75" customHeight="1">
      <c r="C72" s="5"/>
      <c r="D72" s="5"/>
      <c r="E72" s="5"/>
      <c r="F72" s="5"/>
      <c r="G72" s="5"/>
      <c r="H72" s="5"/>
      <c r="I72" s="5"/>
      <c r="J72" s="5"/>
      <c r="K72" s="5"/>
      <c r="L72" s="5"/>
    </row>
  </sheetData>
  <sheetProtection formatCells="0" formatColumns="0" formatRows="0" insertColumns="0" insertRows="0" insertHyperlinks="0" deleteColumns="0" deleteRows="0" sort="0" autoFilter="0" pivotTables="0"/>
  <mergeCells count="19">
    <mergeCell ref="A67:BD71"/>
    <mergeCell ref="AO4:AP4"/>
    <mergeCell ref="AU4:AV4"/>
    <mergeCell ref="B1:D1"/>
    <mergeCell ref="B2:D2"/>
    <mergeCell ref="AQ4:AR4"/>
    <mergeCell ref="AS4:AT4"/>
    <mergeCell ref="AM4:AN4"/>
    <mergeCell ref="AW4:AX4"/>
    <mergeCell ref="AY4:AZ4"/>
    <mergeCell ref="BA4:BC4"/>
    <mergeCell ref="BD4:BD5"/>
    <mergeCell ref="B3:D3"/>
    <mergeCell ref="AA4:AB4"/>
    <mergeCell ref="AC4:AD4"/>
    <mergeCell ref="AE4:AF4"/>
    <mergeCell ref="AG4:AJ4"/>
    <mergeCell ref="AK4:AL4"/>
    <mergeCell ref="AA1:BD3"/>
  </mergeCells>
  <hyperlinks>
    <hyperlink ref="B2" r:id="rId1" display="http://www.antraktsinema.com"/>
  </hyperlinks>
  <printOptions/>
  <pageMargins left="0.3" right="0.13" top="0.18" bottom="0.21" header="0.13" footer="0.16"/>
  <pageSetup orientation="landscape" paperSize="9" scale="40" r:id="rId3"/>
  <drawing r:id="rId2"/>
</worksheet>
</file>

<file path=xl/worksheets/sheet3.xml><?xml version="1.0" encoding="utf-8"?>
<worksheet xmlns="http://schemas.openxmlformats.org/spreadsheetml/2006/main" xmlns:r="http://schemas.openxmlformats.org/officeDocument/2006/relationships">
  <sheetPr>
    <tabColor theme="1"/>
  </sheetPr>
  <dimension ref="A1:CO68"/>
  <sheetViews>
    <sheetView zoomScalePageLayoutView="0" workbookViewId="0" topLeftCell="A1">
      <selection activeCell="A1" sqref="A1"/>
    </sheetView>
  </sheetViews>
  <sheetFormatPr defaultColWidth="3.421875" defaultRowHeight="12.75"/>
  <cols>
    <col min="1" max="1" width="2.7109375" style="132" bestFit="1" customWidth="1"/>
    <col min="2" max="2" width="3.28125" style="158" bestFit="1" customWidth="1"/>
    <col min="3" max="3" width="33.421875" style="143" bestFit="1" customWidth="1"/>
    <col min="4" max="4" width="22.57421875" style="61" bestFit="1" customWidth="1"/>
    <col min="5" max="5" width="8.7109375" style="159" bestFit="1" customWidth="1"/>
    <col min="6" max="6" width="13.8515625" style="39" bestFit="1" customWidth="1"/>
    <col min="7" max="7" width="4.7109375" style="62" bestFit="1" customWidth="1"/>
    <col min="8" max="8" width="4.57421875" style="160" bestFit="1" customWidth="1"/>
    <col min="9" max="9" width="4.421875" style="160" bestFit="1" customWidth="1"/>
    <col min="10" max="10" width="8.28125" style="161" bestFit="1" customWidth="1"/>
    <col min="11" max="11" width="5.57421875" style="162" bestFit="1" customWidth="1"/>
    <col min="12" max="12" width="7.00390625" style="163" bestFit="1" customWidth="1"/>
    <col min="13" max="13" width="7.140625" style="164" bestFit="1" customWidth="1"/>
    <col min="14" max="14" width="8.7109375" style="161" bestFit="1" customWidth="1"/>
    <col min="15" max="15" width="5.57421875" style="162" customWidth="1"/>
    <col min="16" max="16" width="9.00390625" style="161" customWidth="1"/>
    <col min="17" max="17" width="6.57421875" style="165" bestFit="1" customWidth="1"/>
    <col min="18" max="18" width="7.140625" style="166" bestFit="1" customWidth="1"/>
    <col min="19" max="19" width="8.140625" style="144" bestFit="1" customWidth="1"/>
    <col min="20" max="20" width="6.140625" style="144" bestFit="1" customWidth="1"/>
    <col min="21" max="21" width="4.421875" style="144" bestFit="1" customWidth="1"/>
    <col min="22" max="22" width="6.140625" style="144" bestFit="1" customWidth="1"/>
    <col min="23" max="23" width="4.421875" style="144" bestFit="1" customWidth="1"/>
    <col min="24" max="24" width="3.57421875" style="144" bestFit="1" customWidth="1"/>
    <col min="25" max="16384" width="3.421875" style="144" customWidth="1"/>
  </cols>
  <sheetData>
    <row r="1" spans="1:18" s="135" customFormat="1" ht="12.75">
      <c r="A1" s="40"/>
      <c r="B1" s="203" t="s">
        <v>187</v>
      </c>
      <c r="C1" s="203"/>
      <c r="D1" s="203"/>
      <c r="E1" s="134"/>
      <c r="F1" s="134"/>
      <c r="G1" s="134"/>
      <c r="H1" s="134"/>
      <c r="I1" s="134"/>
      <c r="J1" s="134"/>
      <c r="K1" s="134"/>
      <c r="L1" s="134"/>
      <c r="M1" s="134"/>
      <c r="N1" s="134"/>
      <c r="O1" s="134"/>
      <c r="P1" s="134"/>
      <c r="Q1" s="134"/>
      <c r="R1" s="134"/>
    </row>
    <row r="2" spans="1:18" s="135" customFormat="1" ht="12.75">
      <c r="A2" s="40"/>
      <c r="B2" s="204" t="s">
        <v>13</v>
      </c>
      <c r="C2" s="205"/>
      <c r="D2" s="205"/>
      <c r="E2" s="136"/>
      <c r="F2" s="136"/>
      <c r="G2" s="197"/>
      <c r="H2" s="136"/>
      <c r="I2" s="136"/>
      <c r="J2" s="137"/>
      <c r="K2" s="137"/>
      <c r="L2" s="137"/>
      <c r="M2" s="137"/>
      <c r="N2" s="137"/>
      <c r="O2" s="137"/>
      <c r="P2" s="137"/>
      <c r="Q2" s="137"/>
      <c r="R2" s="137"/>
    </row>
    <row r="3" spans="1:18" s="140" customFormat="1" ht="12">
      <c r="A3" s="128"/>
      <c r="B3" s="206" t="s">
        <v>238</v>
      </c>
      <c r="C3" s="206"/>
      <c r="D3" s="206"/>
      <c r="E3" s="138"/>
      <c r="F3" s="138"/>
      <c r="G3" s="139"/>
      <c r="H3" s="139"/>
      <c r="I3" s="139"/>
      <c r="J3" s="207" t="s">
        <v>236</v>
      </c>
      <c r="K3" s="208"/>
      <c r="L3" s="208"/>
      <c r="M3" s="209"/>
      <c r="N3" s="186" t="s">
        <v>192</v>
      </c>
      <c r="O3" s="186" t="s">
        <v>193</v>
      </c>
      <c r="P3" s="199" t="s">
        <v>196</v>
      </c>
      <c r="Q3" s="200"/>
      <c r="R3" s="201"/>
    </row>
    <row r="4" spans="1:18" s="141" customFormat="1" ht="27">
      <c r="A4" s="129"/>
      <c r="B4" s="167"/>
      <c r="C4" s="54" t="s">
        <v>198</v>
      </c>
      <c r="D4" s="54" t="s">
        <v>210</v>
      </c>
      <c r="E4" s="168" t="s">
        <v>211</v>
      </c>
      <c r="F4" s="56" t="s">
        <v>212</v>
      </c>
      <c r="G4" s="56" t="s">
        <v>213</v>
      </c>
      <c r="H4" s="169" t="s">
        <v>234</v>
      </c>
      <c r="I4" s="169" t="s">
        <v>220</v>
      </c>
      <c r="J4" s="55" t="s">
        <v>228</v>
      </c>
      <c r="K4" s="57" t="s">
        <v>222</v>
      </c>
      <c r="L4" s="57" t="s">
        <v>223</v>
      </c>
      <c r="M4" s="57" t="s">
        <v>224</v>
      </c>
      <c r="N4" s="55" t="s">
        <v>221</v>
      </c>
      <c r="O4" s="57" t="s">
        <v>226</v>
      </c>
      <c r="P4" s="55" t="s">
        <v>221</v>
      </c>
      <c r="Q4" s="57" t="s">
        <v>222</v>
      </c>
      <c r="R4" s="57" t="s">
        <v>224</v>
      </c>
    </row>
    <row r="5" spans="1:18" s="142" customFormat="1" ht="9">
      <c r="A5" s="130"/>
      <c r="B5" s="145"/>
      <c r="C5" s="146"/>
      <c r="D5" s="147"/>
      <c r="E5" s="148"/>
      <c r="F5" s="149"/>
      <c r="G5" s="150"/>
      <c r="H5" s="150"/>
      <c r="I5" s="150"/>
      <c r="J5" s="151"/>
      <c r="K5" s="152"/>
      <c r="L5" s="152"/>
      <c r="M5" s="151"/>
      <c r="N5" s="151"/>
      <c r="O5" s="152"/>
      <c r="P5" s="151"/>
      <c r="Q5" s="152"/>
      <c r="R5" s="151"/>
    </row>
    <row r="6" spans="1:93" s="156" customFormat="1" ht="11.25">
      <c r="A6" s="131">
        <v>1</v>
      </c>
      <c r="B6" s="83"/>
      <c r="C6" s="117" t="s">
        <v>154</v>
      </c>
      <c r="D6" s="85" t="s">
        <v>151</v>
      </c>
      <c r="E6" s="105">
        <v>41999</v>
      </c>
      <c r="F6" s="68" t="s">
        <v>80</v>
      </c>
      <c r="G6" s="63">
        <v>272</v>
      </c>
      <c r="H6" s="153">
        <v>366</v>
      </c>
      <c r="I6" s="84">
        <v>2</v>
      </c>
      <c r="J6" s="109">
        <v>3725159.85</v>
      </c>
      <c r="K6" s="110">
        <v>328324</v>
      </c>
      <c r="L6" s="154">
        <f aca="true" t="shared" si="0" ref="L6:L62">+K6/H6</f>
        <v>897.0601092896175</v>
      </c>
      <c r="M6" s="155">
        <f aca="true" t="shared" si="1" ref="M6:M58">+J6/K6</f>
        <v>11.34598704328651</v>
      </c>
      <c r="N6" s="86">
        <v>5762632.85</v>
      </c>
      <c r="O6" s="127">
        <f aca="true" t="shared" si="2" ref="O6:O62">IF(N6&lt;&gt;0,-(N6-J6)/N6,"")</f>
        <v>-0.3535663390389342</v>
      </c>
      <c r="P6" s="86">
        <v>9487792.7</v>
      </c>
      <c r="Q6" s="87">
        <v>840708</v>
      </c>
      <c r="R6" s="123">
        <f aca="true" t="shared" si="3" ref="R6:R37">P6/Q6</f>
        <v>11.285479262716661</v>
      </c>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row>
    <row r="7" spans="1:93" s="156" customFormat="1" ht="11.25">
      <c r="A7" s="131">
        <v>2</v>
      </c>
      <c r="B7" s="63"/>
      <c r="C7" s="118" t="s">
        <v>137</v>
      </c>
      <c r="D7" s="67" t="s">
        <v>138</v>
      </c>
      <c r="E7" s="106">
        <v>41990</v>
      </c>
      <c r="F7" s="68" t="s">
        <v>11</v>
      </c>
      <c r="G7" s="157">
        <v>343</v>
      </c>
      <c r="H7" s="63">
        <v>341</v>
      </c>
      <c r="I7" s="84">
        <v>3</v>
      </c>
      <c r="J7" s="111">
        <v>2560821</v>
      </c>
      <c r="K7" s="112">
        <v>203541</v>
      </c>
      <c r="L7" s="154">
        <f t="shared" si="0"/>
        <v>596.8944281524927</v>
      </c>
      <c r="M7" s="155">
        <f t="shared" si="1"/>
        <v>12.581352160007075</v>
      </c>
      <c r="N7" s="79">
        <v>4717919</v>
      </c>
      <c r="O7" s="127">
        <f t="shared" si="2"/>
        <v>-0.4572138690808384</v>
      </c>
      <c r="P7" s="79">
        <v>18045598</v>
      </c>
      <c r="Q7" s="80">
        <v>1485057</v>
      </c>
      <c r="R7" s="123">
        <f t="shared" si="3"/>
        <v>12.151451425770189</v>
      </c>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row>
    <row r="8" spans="1:93" s="156" customFormat="1" ht="11.25">
      <c r="A8" s="131">
        <v>3</v>
      </c>
      <c r="B8" s="83"/>
      <c r="C8" s="118" t="s">
        <v>148</v>
      </c>
      <c r="D8" s="67" t="s">
        <v>148</v>
      </c>
      <c r="E8" s="106">
        <v>41999</v>
      </c>
      <c r="F8" s="68" t="s">
        <v>11</v>
      </c>
      <c r="G8" s="157">
        <v>147</v>
      </c>
      <c r="H8" s="63">
        <v>159</v>
      </c>
      <c r="I8" s="84">
        <v>2</v>
      </c>
      <c r="J8" s="111">
        <v>2316673</v>
      </c>
      <c r="K8" s="112">
        <v>213777</v>
      </c>
      <c r="L8" s="154">
        <f t="shared" si="0"/>
        <v>1344.5094339622642</v>
      </c>
      <c r="M8" s="155">
        <f t="shared" si="1"/>
        <v>10.836867389850172</v>
      </c>
      <c r="N8" s="79">
        <v>2562899</v>
      </c>
      <c r="O8" s="127">
        <f t="shared" si="2"/>
        <v>-0.09607323581615974</v>
      </c>
      <c r="P8" s="79">
        <v>4879572</v>
      </c>
      <c r="Q8" s="80">
        <v>450332</v>
      </c>
      <c r="R8" s="123">
        <f t="shared" si="3"/>
        <v>10.835499142854605</v>
      </c>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row>
    <row r="9" spans="1:93" s="156" customFormat="1" ht="11.25">
      <c r="A9" s="131">
        <v>4</v>
      </c>
      <c r="B9" s="83"/>
      <c r="C9" s="117" t="s">
        <v>123</v>
      </c>
      <c r="D9" s="85" t="s">
        <v>123</v>
      </c>
      <c r="E9" s="105">
        <v>41978</v>
      </c>
      <c r="F9" s="68" t="s">
        <v>80</v>
      </c>
      <c r="G9" s="63">
        <v>290</v>
      </c>
      <c r="H9" s="153">
        <v>232</v>
      </c>
      <c r="I9" s="84">
        <v>5</v>
      </c>
      <c r="J9" s="109">
        <v>1168977.66</v>
      </c>
      <c r="K9" s="110">
        <v>111021</v>
      </c>
      <c r="L9" s="154">
        <f t="shared" si="0"/>
        <v>478.53879310344826</v>
      </c>
      <c r="M9" s="155">
        <f t="shared" si="1"/>
        <v>10.529338233307211</v>
      </c>
      <c r="N9" s="86">
        <v>1899520.11</v>
      </c>
      <c r="O9" s="127">
        <f t="shared" si="2"/>
        <v>-0.38459316442825137</v>
      </c>
      <c r="P9" s="86">
        <v>16273870.96</v>
      </c>
      <c r="Q9" s="87">
        <v>1572636</v>
      </c>
      <c r="R9" s="123">
        <f t="shared" si="3"/>
        <v>10.348148560760405</v>
      </c>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row>
    <row r="10" spans="1:93" s="156" customFormat="1" ht="11.25">
      <c r="A10" s="131">
        <v>5</v>
      </c>
      <c r="B10" s="83"/>
      <c r="C10" s="117" t="s">
        <v>155</v>
      </c>
      <c r="D10" s="85" t="s">
        <v>150</v>
      </c>
      <c r="E10" s="105">
        <v>41999</v>
      </c>
      <c r="F10" s="68" t="s">
        <v>80</v>
      </c>
      <c r="G10" s="63">
        <v>148</v>
      </c>
      <c r="H10" s="153">
        <v>153</v>
      </c>
      <c r="I10" s="84">
        <v>2</v>
      </c>
      <c r="J10" s="109">
        <v>868094.6799999999</v>
      </c>
      <c r="K10" s="110">
        <v>71666</v>
      </c>
      <c r="L10" s="154">
        <f t="shared" si="0"/>
        <v>468.4052287581699</v>
      </c>
      <c r="M10" s="155">
        <f t="shared" si="1"/>
        <v>12.11306170289956</v>
      </c>
      <c r="N10" s="86">
        <v>1015054.84</v>
      </c>
      <c r="O10" s="127">
        <f t="shared" si="2"/>
        <v>-0.1447805125484649</v>
      </c>
      <c r="P10" s="86">
        <v>1883149.52</v>
      </c>
      <c r="Q10" s="87">
        <v>157593</v>
      </c>
      <c r="R10" s="123">
        <f t="shared" si="3"/>
        <v>11.949449023751056</v>
      </c>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row>
    <row r="11" spans="1:93" s="156" customFormat="1" ht="11.25">
      <c r="A11" s="131">
        <v>6</v>
      </c>
      <c r="B11" s="83"/>
      <c r="C11" s="118" t="s">
        <v>118</v>
      </c>
      <c r="D11" s="67" t="s">
        <v>118</v>
      </c>
      <c r="E11" s="106">
        <v>41971</v>
      </c>
      <c r="F11" s="68" t="s">
        <v>11</v>
      </c>
      <c r="G11" s="157">
        <v>273</v>
      </c>
      <c r="H11" s="63">
        <v>141</v>
      </c>
      <c r="I11" s="84">
        <v>6</v>
      </c>
      <c r="J11" s="111">
        <v>501714</v>
      </c>
      <c r="K11" s="112">
        <v>46664</v>
      </c>
      <c r="L11" s="154">
        <f t="shared" si="0"/>
        <v>330.9503546099291</v>
      </c>
      <c r="M11" s="155">
        <f t="shared" si="1"/>
        <v>10.751628664495113</v>
      </c>
      <c r="N11" s="79">
        <v>1167923</v>
      </c>
      <c r="O11" s="127">
        <f t="shared" si="2"/>
        <v>-0.5704220226847146</v>
      </c>
      <c r="P11" s="79">
        <v>12743230</v>
      </c>
      <c r="Q11" s="80">
        <v>1228411</v>
      </c>
      <c r="R11" s="123">
        <f t="shared" si="3"/>
        <v>10.373751130525532</v>
      </c>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row>
    <row r="12" spans="1:93" s="156" customFormat="1" ht="11.25">
      <c r="A12" s="131">
        <v>7</v>
      </c>
      <c r="B12" s="83"/>
      <c r="C12" s="118" t="s">
        <v>101</v>
      </c>
      <c r="D12" s="67" t="s">
        <v>100</v>
      </c>
      <c r="E12" s="106">
        <v>41950</v>
      </c>
      <c r="F12" s="68" t="s">
        <v>11</v>
      </c>
      <c r="G12" s="157">
        <v>125</v>
      </c>
      <c r="H12" s="63">
        <v>20</v>
      </c>
      <c r="I12" s="84">
        <v>9</v>
      </c>
      <c r="J12" s="111">
        <v>175115</v>
      </c>
      <c r="K12" s="112">
        <v>11310</v>
      </c>
      <c r="L12" s="154">
        <f t="shared" si="0"/>
        <v>565.5</v>
      </c>
      <c r="M12" s="155">
        <f t="shared" si="1"/>
        <v>15.483200707338638</v>
      </c>
      <c r="N12" s="79">
        <v>281625</v>
      </c>
      <c r="O12" s="127">
        <f t="shared" si="2"/>
        <v>-0.37819795827785174</v>
      </c>
      <c r="P12" s="79">
        <v>9795867</v>
      </c>
      <c r="Q12" s="80">
        <v>728619</v>
      </c>
      <c r="R12" s="123">
        <f t="shared" si="3"/>
        <v>13.444429804877446</v>
      </c>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row>
    <row r="13" spans="1:93" s="156" customFormat="1" ht="11.25">
      <c r="A13" s="131">
        <v>8</v>
      </c>
      <c r="B13" s="63"/>
      <c r="C13" s="118" t="s">
        <v>116</v>
      </c>
      <c r="D13" s="67" t="s">
        <v>117</v>
      </c>
      <c r="E13" s="106">
        <v>41971</v>
      </c>
      <c r="F13" s="68" t="s">
        <v>37</v>
      </c>
      <c r="G13" s="157">
        <v>217</v>
      </c>
      <c r="H13" s="63">
        <v>62</v>
      </c>
      <c r="I13" s="84">
        <v>6</v>
      </c>
      <c r="J13" s="111">
        <v>139141.5</v>
      </c>
      <c r="K13" s="112">
        <v>11022</v>
      </c>
      <c r="L13" s="154">
        <f t="shared" si="0"/>
        <v>177.7741935483871</v>
      </c>
      <c r="M13" s="155">
        <f t="shared" si="1"/>
        <v>12.623979314099074</v>
      </c>
      <c r="N13" s="79">
        <v>354223.72</v>
      </c>
      <c r="O13" s="127">
        <f t="shared" si="2"/>
        <v>-0.607193160299937</v>
      </c>
      <c r="P13" s="79">
        <v>4890401.4399999995</v>
      </c>
      <c r="Q13" s="80">
        <v>421189</v>
      </c>
      <c r="R13" s="123">
        <f t="shared" si="3"/>
        <v>11.610942925859886</v>
      </c>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row>
    <row r="14" spans="1:93" s="156" customFormat="1" ht="11.25">
      <c r="A14" s="131">
        <v>9</v>
      </c>
      <c r="B14" s="63"/>
      <c r="C14" s="118" t="s">
        <v>132</v>
      </c>
      <c r="D14" s="67" t="s">
        <v>133</v>
      </c>
      <c r="E14" s="106">
        <v>41985</v>
      </c>
      <c r="F14" s="68" t="s">
        <v>37</v>
      </c>
      <c r="G14" s="157">
        <v>222</v>
      </c>
      <c r="H14" s="63">
        <v>26</v>
      </c>
      <c r="I14" s="84">
        <v>4</v>
      </c>
      <c r="J14" s="111">
        <v>71039.5</v>
      </c>
      <c r="K14" s="112">
        <v>5076</v>
      </c>
      <c r="L14" s="154">
        <f t="shared" si="0"/>
        <v>195.23076923076923</v>
      </c>
      <c r="M14" s="155">
        <f t="shared" si="1"/>
        <v>13.995173364854216</v>
      </c>
      <c r="N14" s="79">
        <v>978292.01</v>
      </c>
      <c r="O14" s="127">
        <f t="shared" si="2"/>
        <v>-0.9273841559842648</v>
      </c>
      <c r="P14" s="79">
        <v>4263425.92</v>
      </c>
      <c r="Q14" s="80">
        <v>340086</v>
      </c>
      <c r="R14" s="123">
        <f t="shared" si="3"/>
        <v>12.536317049216963</v>
      </c>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row>
    <row r="15" spans="1:93" s="156" customFormat="1" ht="11.25">
      <c r="A15" s="131">
        <v>10</v>
      </c>
      <c r="B15" s="83"/>
      <c r="C15" s="117" t="s">
        <v>104</v>
      </c>
      <c r="D15" s="85" t="s">
        <v>104</v>
      </c>
      <c r="E15" s="105">
        <v>41957</v>
      </c>
      <c r="F15" s="68" t="s">
        <v>12</v>
      </c>
      <c r="G15" s="63">
        <v>180</v>
      </c>
      <c r="H15" s="153">
        <v>12</v>
      </c>
      <c r="I15" s="84">
        <v>8</v>
      </c>
      <c r="J15" s="109">
        <v>49371</v>
      </c>
      <c r="K15" s="110">
        <v>4199</v>
      </c>
      <c r="L15" s="154">
        <f t="shared" si="0"/>
        <v>349.9166666666667</v>
      </c>
      <c r="M15" s="155">
        <f t="shared" si="1"/>
        <v>11.75779947606573</v>
      </c>
      <c r="N15" s="86">
        <v>291853</v>
      </c>
      <c r="O15" s="127">
        <f t="shared" si="2"/>
        <v>-0.8308360715839823</v>
      </c>
      <c r="P15" s="86">
        <v>16808380</v>
      </c>
      <c r="Q15" s="87">
        <v>1596119</v>
      </c>
      <c r="R15" s="123">
        <f t="shared" si="3"/>
        <v>10.53078122621183</v>
      </c>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row>
    <row r="16" spans="1:93" s="156" customFormat="1" ht="11.25">
      <c r="A16" s="131">
        <v>11</v>
      </c>
      <c r="B16" s="83"/>
      <c r="C16" s="117" t="s">
        <v>88</v>
      </c>
      <c r="D16" s="85" t="s">
        <v>88</v>
      </c>
      <c r="E16" s="105">
        <v>41941</v>
      </c>
      <c r="F16" s="68" t="s">
        <v>80</v>
      </c>
      <c r="G16" s="63">
        <v>304</v>
      </c>
      <c r="H16" s="153">
        <v>18</v>
      </c>
      <c r="I16" s="84">
        <v>10</v>
      </c>
      <c r="J16" s="109">
        <v>31218</v>
      </c>
      <c r="K16" s="110">
        <v>3318</v>
      </c>
      <c r="L16" s="154">
        <f t="shared" si="0"/>
        <v>184.33333333333334</v>
      </c>
      <c r="M16" s="155">
        <f t="shared" si="1"/>
        <v>9.408679927667269</v>
      </c>
      <c r="N16" s="86">
        <v>106982.48</v>
      </c>
      <c r="O16" s="127">
        <f t="shared" si="2"/>
        <v>-0.708195211028946</v>
      </c>
      <c r="P16" s="86">
        <v>18716748.11</v>
      </c>
      <c r="Q16" s="87">
        <v>1709281</v>
      </c>
      <c r="R16" s="123">
        <f t="shared" si="3"/>
        <v>10.950070883605445</v>
      </c>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row>
    <row r="17" spans="1:93" s="156" customFormat="1" ht="11.25">
      <c r="A17" s="131">
        <v>12</v>
      </c>
      <c r="B17" s="83"/>
      <c r="C17" s="117" t="s">
        <v>127</v>
      </c>
      <c r="D17" s="85" t="s">
        <v>127</v>
      </c>
      <c r="E17" s="105">
        <v>41985</v>
      </c>
      <c r="F17" s="68" t="s">
        <v>19</v>
      </c>
      <c r="G17" s="63">
        <v>90</v>
      </c>
      <c r="H17" s="153">
        <v>13</v>
      </c>
      <c r="I17" s="84">
        <v>4</v>
      </c>
      <c r="J17" s="109">
        <v>30782.5</v>
      </c>
      <c r="K17" s="110">
        <v>2431</v>
      </c>
      <c r="L17" s="154">
        <f t="shared" si="0"/>
        <v>187</v>
      </c>
      <c r="M17" s="155">
        <f t="shared" si="1"/>
        <v>12.66248457424928</v>
      </c>
      <c r="N17" s="86">
        <v>101545</v>
      </c>
      <c r="O17" s="127">
        <f t="shared" si="2"/>
        <v>-0.6968585356246</v>
      </c>
      <c r="P17" s="86">
        <v>826065.3</v>
      </c>
      <c r="Q17" s="87">
        <v>67580</v>
      </c>
      <c r="R17" s="123">
        <f t="shared" si="3"/>
        <v>12.223517312814442</v>
      </c>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row>
    <row r="18" spans="1:93" s="156" customFormat="1" ht="11.25">
      <c r="A18" s="131">
        <v>13</v>
      </c>
      <c r="B18" s="63"/>
      <c r="C18" s="118" t="s">
        <v>112</v>
      </c>
      <c r="D18" s="67" t="s">
        <v>112</v>
      </c>
      <c r="E18" s="106">
        <v>41964</v>
      </c>
      <c r="F18" s="68" t="s">
        <v>37</v>
      </c>
      <c r="G18" s="157">
        <v>120</v>
      </c>
      <c r="H18" s="63">
        <v>17</v>
      </c>
      <c r="I18" s="84">
        <v>7</v>
      </c>
      <c r="J18" s="111">
        <v>24990</v>
      </c>
      <c r="K18" s="112">
        <v>2653</v>
      </c>
      <c r="L18" s="154">
        <f t="shared" si="0"/>
        <v>156.05882352941177</v>
      </c>
      <c r="M18" s="155">
        <f t="shared" si="1"/>
        <v>9.419525065963061</v>
      </c>
      <c r="N18" s="79">
        <v>34033</v>
      </c>
      <c r="O18" s="127">
        <f t="shared" si="2"/>
        <v>-0.2657126906238063</v>
      </c>
      <c r="P18" s="79">
        <v>1396707.78</v>
      </c>
      <c r="Q18" s="80">
        <v>136511</v>
      </c>
      <c r="R18" s="123">
        <f t="shared" si="3"/>
        <v>10.231466914754122</v>
      </c>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row>
    <row r="19" spans="1:93" s="156" customFormat="1" ht="11.25">
      <c r="A19" s="131">
        <v>14</v>
      </c>
      <c r="B19" s="83"/>
      <c r="C19" s="117" t="s">
        <v>114</v>
      </c>
      <c r="D19" s="85" t="s">
        <v>114</v>
      </c>
      <c r="E19" s="105">
        <v>41971</v>
      </c>
      <c r="F19" s="68" t="s">
        <v>25</v>
      </c>
      <c r="G19" s="63">
        <v>120</v>
      </c>
      <c r="H19" s="153">
        <v>14</v>
      </c>
      <c r="I19" s="84">
        <v>6</v>
      </c>
      <c r="J19" s="109">
        <v>22196.5</v>
      </c>
      <c r="K19" s="110">
        <v>1452</v>
      </c>
      <c r="L19" s="154">
        <f t="shared" si="0"/>
        <v>103.71428571428571</v>
      </c>
      <c r="M19" s="155">
        <f t="shared" si="1"/>
        <v>15.286845730027549</v>
      </c>
      <c r="N19" s="86">
        <v>82905.5</v>
      </c>
      <c r="O19" s="127">
        <f t="shared" si="2"/>
        <v>-0.7322674611455211</v>
      </c>
      <c r="P19" s="86">
        <v>3316184.5</v>
      </c>
      <c r="Q19" s="87">
        <v>262012</v>
      </c>
      <c r="R19" s="123">
        <f t="shared" si="3"/>
        <v>12.65661305589057</v>
      </c>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row>
    <row r="20" spans="1:93" s="156" customFormat="1" ht="11.25">
      <c r="A20" s="131">
        <v>15</v>
      </c>
      <c r="B20" s="83"/>
      <c r="C20" s="117" t="s">
        <v>163</v>
      </c>
      <c r="D20" s="85" t="s">
        <v>162</v>
      </c>
      <c r="E20" s="105">
        <v>41999</v>
      </c>
      <c r="F20" s="68" t="s">
        <v>19</v>
      </c>
      <c r="G20" s="63">
        <v>10</v>
      </c>
      <c r="H20" s="153">
        <v>9</v>
      </c>
      <c r="I20" s="84">
        <v>2</v>
      </c>
      <c r="J20" s="109">
        <v>18081</v>
      </c>
      <c r="K20" s="110">
        <v>1378</v>
      </c>
      <c r="L20" s="154">
        <f t="shared" si="0"/>
        <v>153.11111111111111</v>
      </c>
      <c r="M20" s="155">
        <f t="shared" si="1"/>
        <v>13.121190130624093</v>
      </c>
      <c r="N20" s="86">
        <v>24763</v>
      </c>
      <c r="O20" s="127">
        <f t="shared" si="2"/>
        <v>-0.26983806485482376</v>
      </c>
      <c r="P20" s="86">
        <v>42891</v>
      </c>
      <c r="Q20" s="87">
        <v>3352</v>
      </c>
      <c r="R20" s="123">
        <f t="shared" si="3"/>
        <v>12.795644391408114</v>
      </c>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row>
    <row r="21" spans="1:93" s="156" customFormat="1" ht="11.25">
      <c r="A21" s="131">
        <v>16</v>
      </c>
      <c r="B21" s="83"/>
      <c r="C21" s="117" t="s">
        <v>161</v>
      </c>
      <c r="D21" s="85" t="s">
        <v>160</v>
      </c>
      <c r="E21" s="105">
        <v>41999</v>
      </c>
      <c r="F21" s="68" t="s">
        <v>19</v>
      </c>
      <c r="G21" s="63">
        <v>71</v>
      </c>
      <c r="H21" s="153">
        <v>24</v>
      </c>
      <c r="I21" s="84">
        <v>2</v>
      </c>
      <c r="J21" s="109">
        <v>14345.7</v>
      </c>
      <c r="K21" s="110">
        <v>1805</v>
      </c>
      <c r="L21" s="154">
        <f t="shared" si="0"/>
        <v>75.20833333333333</v>
      </c>
      <c r="M21" s="155">
        <f t="shared" si="1"/>
        <v>7.947756232686981</v>
      </c>
      <c r="N21" s="86">
        <v>94034</v>
      </c>
      <c r="O21" s="127">
        <f t="shared" si="2"/>
        <v>-0.847441351000702</v>
      </c>
      <c r="P21" s="86">
        <v>108411.7</v>
      </c>
      <c r="Q21" s="87">
        <v>11490</v>
      </c>
      <c r="R21" s="123">
        <f t="shared" si="3"/>
        <v>9.435308964316796</v>
      </c>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row>
    <row r="22" spans="1:93" s="156" customFormat="1" ht="11.25">
      <c r="A22" s="131">
        <v>17</v>
      </c>
      <c r="B22" s="83"/>
      <c r="C22" s="117" t="s">
        <v>165</v>
      </c>
      <c r="D22" s="85" t="s">
        <v>166</v>
      </c>
      <c r="E22" s="105">
        <v>41999</v>
      </c>
      <c r="F22" s="68" t="s">
        <v>19</v>
      </c>
      <c r="G22" s="63">
        <v>5</v>
      </c>
      <c r="H22" s="153">
        <v>6</v>
      </c>
      <c r="I22" s="84">
        <v>2</v>
      </c>
      <c r="J22" s="109">
        <v>14271</v>
      </c>
      <c r="K22" s="110">
        <v>1187</v>
      </c>
      <c r="L22" s="154">
        <f t="shared" si="0"/>
        <v>197.83333333333334</v>
      </c>
      <c r="M22" s="155">
        <f t="shared" si="1"/>
        <v>12.022746419545072</v>
      </c>
      <c r="N22" s="86">
        <v>14933</v>
      </c>
      <c r="O22" s="127">
        <f t="shared" si="2"/>
        <v>-0.044331346681845574</v>
      </c>
      <c r="P22" s="86">
        <v>29204</v>
      </c>
      <c r="Q22" s="87">
        <v>2472</v>
      </c>
      <c r="R22" s="123">
        <f t="shared" si="3"/>
        <v>11.813915857605178</v>
      </c>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row>
    <row r="23" spans="1:93" s="156" customFormat="1" ht="11.25">
      <c r="A23" s="131">
        <v>18</v>
      </c>
      <c r="B23" s="83"/>
      <c r="C23" s="117" t="s">
        <v>147</v>
      </c>
      <c r="D23" s="85" t="s">
        <v>146</v>
      </c>
      <c r="E23" s="105">
        <v>41992</v>
      </c>
      <c r="F23" s="68" t="s">
        <v>10</v>
      </c>
      <c r="G23" s="63">
        <v>22</v>
      </c>
      <c r="H23" s="153">
        <v>2</v>
      </c>
      <c r="I23" s="84">
        <v>3</v>
      </c>
      <c r="J23" s="109">
        <v>12502</v>
      </c>
      <c r="K23" s="110">
        <v>632</v>
      </c>
      <c r="L23" s="154">
        <f t="shared" si="0"/>
        <v>316</v>
      </c>
      <c r="M23" s="155">
        <f t="shared" si="1"/>
        <v>19.781645569620252</v>
      </c>
      <c r="N23" s="86">
        <v>60139</v>
      </c>
      <c r="O23" s="127">
        <f t="shared" si="2"/>
        <v>-0.7921149337368429</v>
      </c>
      <c r="P23" s="89">
        <v>261756</v>
      </c>
      <c r="Q23" s="90">
        <v>16347</v>
      </c>
      <c r="R23" s="123">
        <f t="shared" si="3"/>
        <v>16.01247935400991</v>
      </c>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row>
    <row r="24" spans="1:93" s="156" customFormat="1" ht="11.25">
      <c r="A24" s="131">
        <v>19</v>
      </c>
      <c r="B24" s="83"/>
      <c r="C24" s="117" t="s">
        <v>84</v>
      </c>
      <c r="D24" s="85" t="s">
        <v>84</v>
      </c>
      <c r="E24" s="105">
        <v>41936</v>
      </c>
      <c r="F24" s="68" t="s">
        <v>25</v>
      </c>
      <c r="G24" s="63">
        <v>259</v>
      </c>
      <c r="H24" s="153">
        <v>4</v>
      </c>
      <c r="I24" s="84">
        <v>11</v>
      </c>
      <c r="J24" s="111">
        <v>7764</v>
      </c>
      <c r="K24" s="112">
        <v>1531</v>
      </c>
      <c r="L24" s="154">
        <f t="shared" si="0"/>
        <v>382.75</v>
      </c>
      <c r="M24" s="155">
        <f t="shared" si="1"/>
        <v>5.0711952971913785</v>
      </c>
      <c r="N24" s="86">
        <v>77732</v>
      </c>
      <c r="O24" s="127">
        <f t="shared" si="2"/>
        <v>-0.9001183553748778</v>
      </c>
      <c r="P24" s="79">
        <v>12611229.67</v>
      </c>
      <c r="Q24" s="80">
        <v>1583930</v>
      </c>
      <c r="R24" s="123">
        <f t="shared" si="3"/>
        <v>7.961986748151749</v>
      </c>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row>
    <row r="25" spans="1:93" s="156" customFormat="1" ht="11.25">
      <c r="A25" s="131">
        <v>20</v>
      </c>
      <c r="B25" s="83"/>
      <c r="C25" s="117" t="s">
        <v>107</v>
      </c>
      <c r="D25" s="85" t="s">
        <v>107</v>
      </c>
      <c r="E25" s="105">
        <v>41964</v>
      </c>
      <c r="F25" s="68" t="s">
        <v>20</v>
      </c>
      <c r="G25" s="63">
        <v>58</v>
      </c>
      <c r="H25" s="153">
        <v>5</v>
      </c>
      <c r="I25" s="84">
        <v>7</v>
      </c>
      <c r="J25" s="109">
        <v>7414</v>
      </c>
      <c r="K25" s="110">
        <v>809</v>
      </c>
      <c r="L25" s="154">
        <f t="shared" si="0"/>
        <v>161.8</v>
      </c>
      <c r="M25" s="155">
        <f t="shared" si="1"/>
        <v>9.164400494437578</v>
      </c>
      <c r="N25" s="86">
        <v>9578</v>
      </c>
      <c r="O25" s="127">
        <f t="shared" si="2"/>
        <v>-0.22593443307579872</v>
      </c>
      <c r="P25" s="89">
        <v>2004134.85</v>
      </c>
      <c r="Q25" s="90">
        <v>189567</v>
      </c>
      <c r="R25" s="123">
        <f t="shared" si="3"/>
        <v>10.572171580496606</v>
      </c>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3"/>
    </row>
    <row r="26" spans="1:93" s="156" customFormat="1" ht="11.25">
      <c r="A26" s="131">
        <v>21</v>
      </c>
      <c r="B26" s="83"/>
      <c r="C26" s="117" t="s">
        <v>98</v>
      </c>
      <c r="D26" s="85" t="s">
        <v>99</v>
      </c>
      <c r="E26" s="105">
        <v>41950</v>
      </c>
      <c r="F26" s="68" t="s">
        <v>10</v>
      </c>
      <c r="G26" s="63">
        <v>208</v>
      </c>
      <c r="H26" s="153">
        <v>6</v>
      </c>
      <c r="I26" s="84">
        <v>9</v>
      </c>
      <c r="J26" s="109">
        <v>5229</v>
      </c>
      <c r="K26" s="110">
        <v>980</v>
      </c>
      <c r="L26" s="154">
        <f t="shared" si="0"/>
        <v>163.33333333333334</v>
      </c>
      <c r="M26" s="155">
        <f t="shared" si="1"/>
        <v>5.335714285714285</v>
      </c>
      <c r="N26" s="86">
        <v>8508</v>
      </c>
      <c r="O26" s="127">
        <f t="shared" si="2"/>
        <v>-0.38540197461212977</v>
      </c>
      <c r="P26" s="86">
        <v>3161015</v>
      </c>
      <c r="Q26" s="87">
        <v>308483</v>
      </c>
      <c r="R26" s="123">
        <f t="shared" si="3"/>
        <v>10.246966607560221</v>
      </c>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3"/>
    </row>
    <row r="27" spans="1:93" s="156" customFormat="1" ht="11.25">
      <c r="A27" s="131">
        <v>22</v>
      </c>
      <c r="B27" s="83"/>
      <c r="C27" s="117" t="s">
        <v>156</v>
      </c>
      <c r="D27" s="85" t="s">
        <v>157</v>
      </c>
      <c r="E27" s="105">
        <v>41999</v>
      </c>
      <c r="F27" s="68" t="s">
        <v>25</v>
      </c>
      <c r="G27" s="63">
        <v>8</v>
      </c>
      <c r="H27" s="153">
        <v>4</v>
      </c>
      <c r="I27" s="84">
        <v>2</v>
      </c>
      <c r="J27" s="109">
        <v>4560.5</v>
      </c>
      <c r="K27" s="110">
        <v>359</v>
      </c>
      <c r="L27" s="154">
        <f t="shared" si="0"/>
        <v>89.75</v>
      </c>
      <c r="M27" s="155">
        <f t="shared" si="1"/>
        <v>12.7033426183844</v>
      </c>
      <c r="N27" s="86">
        <v>8881.5</v>
      </c>
      <c r="O27" s="127">
        <f t="shared" si="2"/>
        <v>-0.486516917187412</v>
      </c>
      <c r="P27" s="86">
        <v>13442</v>
      </c>
      <c r="Q27" s="87">
        <v>1051</v>
      </c>
      <c r="R27" s="123">
        <f t="shared" si="3"/>
        <v>12.789724072312083</v>
      </c>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3"/>
    </row>
    <row r="28" spans="1:93" s="156" customFormat="1" ht="11.25">
      <c r="A28" s="131">
        <v>23</v>
      </c>
      <c r="B28" s="83"/>
      <c r="C28" s="117" t="s">
        <v>120</v>
      </c>
      <c r="D28" s="85" t="s">
        <v>121</v>
      </c>
      <c r="E28" s="105">
        <v>41978</v>
      </c>
      <c r="F28" s="68" t="s">
        <v>25</v>
      </c>
      <c r="G28" s="63">
        <v>24</v>
      </c>
      <c r="H28" s="153">
        <v>3</v>
      </c>
      <c r="I28" s="84">
        <v>5</v>
      </c>
      <c r="J28" s="109">
        <v>4354</v>
      </c>
      <c r="K28" s="110">
        <v>369</v>
      </c>
      <c r="L28" s="154">
        <f t="shared" si="0"/>
        <v>123</v>
      </c>
      <c r="M28" s="155">
        <f t="shared" si="1"/>
        <v>11.799457994579946</v>
      </c>
      <c r="N28" s="86">
        <v>18628</v>
      </c>
      <c r="O28" s="127">
        <f t="shared" si="2"/>
        <v>-0.766265836375349</v>
      </c>
      <c r="P28" s="86">
        <v>296237</v>
      </c>
      <c r="Q28" s="87">
        <v>20626</v>
      </c>
      <c r="R28" s="123">
        <f t="shared" si="3"/>
        <v>14.362309706196063</v>
      </c>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c r="CF28" s="143"/>
      <c r="CG28" s="143"/>
      <c r="CH28" s="143"/>
      <c r="CI28" s="143"/>
      <c r="CJ28" s="143"/>
      <c r="CK28" s="143"/>
      <c r="CL28" s="143"/>
      <c r="CM28" s="143"/>
      <c r="CN28" s="143"/>
      <c r="CO28" s="143"/>
    </row>
    <row r="29" spans="1:93" s="156" customFormat="1" ht="11.25">
      <c r="A29" s="131">
        <v>24</v>
      </c>
      <c r="B29" s="83"/>
      <c r="C29" s="117" t="s">
        <v>92</v>
      </c>
      <c r="D29" s="85" t="s">
        <v>92</v>
      </c>
      <c r="E29" s="105">
        <v>41943</v>
      </c>
      <c r="F29" s="68" t="s">
        <v>10</v>
      </c>
      <c r="G29" s="63">
        <v>229</v>
      </c>
      <c r="H29" s="153">
        <v>3</v>
      </c>
      <c r="I29" s="84">
        <v>10</v>
      </c>
      <c r="J29" s="109">
        <v>4198</v>
      </c>
      <c r="K29" s="110">
        <v>1122</v>
      </c>
      <c r="L29" s="154">
        <f t="shared" si="0"/>
        <v>374</v>
      </c>
      <c r="M29" s="155">
        <f t="shared" si="1"/>
        <v>3.7415329768270946</v>
      </c>
      <c r="N29" s="86">
        <v>5229</v>
      </c>
      <c r="O29" s="127">
        <f t="shared" si="2"/>
        <v>-0.19716963090457065</v>
      </c>
      <c r="P29" s="86">
        <v>3165213</v>
      </c>
      <c r="Q29" s="87">
        <v>309605</v>
      </c>
      <c r="R29" s="123">
        <f t="shared" si="3"/>
        <v>10.223391095105054</v>
      </c>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row>
    <row r="30" spans="1:93" s="156" customFormat="1" ht="11.25">
      <c r="A30" s="131">
        <v>25</v>
      </c>
      <c r="B30" s="83"/>
      <c r="C30" s="117" t="s">
        <v>168</v>
      </c>
      <c r="D30" s="85" t="s">
        <v>35</v>
      </c>
      <c r="E30" s="105">
        <v>41789</v>
      </c>
      <c r="F30" s="68" t="s">
        <v>19</v>
      </c>
      <c r="G30" s="63">
        <v>81</v>
      </c>
      <c r="H30" s="153">
        <v>3</v>
      </c>
      <c r="I30" s="84">
        <v>11</v>
      </c>
      <c r="J30" s="109">
        <v>3604.7</v>
      </c>
      <c r="K30" s="110">
        <v>708</v>
      </c>
      <c r="L30" s="154">
        <f t="shared" si="0"/>
        <v>236</v>
      </c>
      <c r="M30" s="155">
        <f t="shared" si="1"/>
        <v>5.091384180790961</v>
      </c>
      <c r="N30" s="86">
        <v>1663.2</v>
      </c>
      <c r="O30" s="127">
        <f t="shared" si="2"/>
        <v>1.167328042328042</v>
      </c>
      <c r="P30" s="86">
        <v>191877.30000000005</v>
      </c>
      <c r="Q30" s="87">
        <v>18393</v>
      </c>
      <c r="R30" s="123">
        <f t="shared" si="3"/>
        <v>10.432082857608876</v>
      </c>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c r="CD30" s="143"/>
      <c r="CE30" s="143"/>
      <c r="CF30" s="143"/>
      <c r="CG30" s="143"/>
      <c r="CH30" s="143"/>
      <c r="CI30" s="143"/>
      <c r="CJ30" s="143"/>
      <c r="CK30" s="143"/>
      <c r="CL30" s="143"/>
      <c r="CM30" s="143"/>
      <c r="CN30" s="143"/>
      <c r="CO30" s="143"/>
    </row>
    <row r="31" spans="1:93" s="156" customFormat="1" ht="11.25">
      <c r="A31" s="131">
        <v>26</v>
      </c>
      <c r="B31" s="83"/>
      <c r="C31" s="117" t="s">
        <v>111</v>
      </c>
      <c r="D31" s="85" t="s">
        <v>111</v>
      </c>
      <c r="E31" s="105">
        <v>41964</v>
      </c>
      <c r="F31" s="68" t="s">
        <v>19</v>
      </c>
      <c r="G31" s="63">
        <v>3</v>
      </c>
      <c r="H31" s="153">
        <v>1</v>
      </c>
      <c r="I31" s="84">
        <v>4</v>
      </c>
      <c r="J31" s="109">
        <v>3326.4</v>
      </c>
      <c r="K31" s="110">
        <v>665</v>
      </c>
      <c r="L31" s="154">
        <f t="shared" si="0"/>
        <v>665</v>
      </c>
      <c r="M31" s="155">
        <f t="shared" si="1"/>
        <v>5.002105263157895</v>
      </c>
      <c r="N31" s="86">
        <v>6825</v>
      </c>
      <c r="O31" s="127">
        <f t="shared" si="2"/>
        <v>-0.5126153846153846</v>
      </c>
      <c r="P31" s="86">
        <v>16023.8</v>
      </c>
      <c r="Q31" s="87">
        <v>2550</v>
      </c>
      <c r="R31" s="123">
        <f t="shared" si="3"/>
        <v>6.283843137254902</v>
      </c>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3"/>
      <c r="CI31" s="143"/>
      <c r="CJ31" s="143"/>
      <c r="CK31" s="143"/>
      <c r="CL31" s="143"/>
      <c r="CM31" s="143"/>
      <c r="CN31" s="143"/>
      <c r="CO31" s="143"/>
    </row>
    <row r="32" spans="1:93" s="156" customFormat="1" ht="11.25">
      <c r="A32" s="131">
        <v>27</v>
      </c>
      <c r="B32" s="83"/>
      <c r="C32" s="117" t="s">
        <v>140</v>
      </c>
      <c r="D32" s="85" t="s">
        <v>141</v>
      </c>
      <c r="E32" s="105">
        <v>41992</v>
      </c>
      <c r="F32" s="68" t="s">
        <v>19</v>
      </c>
      <c r="G32" s="63">
        <v>18</v>
      </c>
      <c r="H32" s="153">
        <v>4</v>
      </c>
      <c r="I32" s="84">
        <v>3</v>
      </c>
      <c r="J32" s="109">
        <v>3193</v>
      </c>
      <c r="K32" s="110">
        <v>269</v>
      </c>
      <c r="L32" s="154">
        <f t="shared" si="0"/>
        <v>67.25</v>
      </c>
      <c r="M32" s="155">
        <f t="shared" si="1"/>
        <v>11.869888475836431</v>
      </c>
      <c r="N32" s="86">
        <v>18418.5</v>
      </c>
      <c r="O32" s="127">
        <f t="shared" si="2"/>
        <v>-0.8266416917772892</v>
      </c>
      <c r="P32" s="86">
        <v>58650.9</v>
      </c>
      <c r="Q32" s="87">
        <v>4629</v>
      </c>
      <c r="R32" s="123">
        <f t="shared" si="3"/>
        <v>12.670317563188593</v>
      </c>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143"/>
      <c r="CM32" s="143"/>
      <c r="CN32" s="143"/>
      <c r="CO32" s="143"/>
    </row>
    <row r="33" spans="1:93" s="156" customFormat="1" ht="11.25">
      <c r="A33" s="131">
        <v>28</v>
      </c>
      <c r="B33" s="83"/>
      <c r="C33" s="117" t="s">
        <v>128</v>
      </c>
      <c r="D33" s="85" t="s">
        <v>129</v>
      </c>
      <c r="E33" s="105">
        <v>41985</v>
      </c>
      <c r="F33" s="68" t="s">
        <v>19</v>
      </c>
      <c r="G33" s="63">
        <v>4</v>
      </c>
      <c r="H33" s="153">
        <v>2</v>
      </c>
      <c r="I33" s="84">
        <v>3</v>
      </c>
      <c r="J33" s="109">
        <v>2851.2</v>
      </c>
      <c r="K33" s="110">
        <v>571</v>
      </c>
      <c r="L33" s="154">
        <f t="shared" si="0"/>
        <v>285.5</v>
      </c>
      <c r="M33" s="155">
        <f t="shared" si="1"/>
        <v>4.993345008756567</v>
      </c>
      <c r="N33" s="86">
        <v>3266</v>
      </c>
      <c r="O33" s="127">
        <f t="shared" si="2"/>
        <v>-0.12700551132884266</v>
      </c>
      <c r="P33" s="86">
        <v>27932.2</v>
      </c>
      <c r="Q33" s="87">
        <v>2514</v>
      </c>
      <c r="R33" s="123">
        <f t="shared" si="3"/>
        <v>11.11066030230708</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3"/>
      <c r="CL33" s="143"/>
      <c r="CM33" s="143"/>
      <c r="CN33" s="143"/>
      <c r="CO33" s="143"/>
    </row>
    <row r="34" spans="1:93" s="156" customFormat="1" ht="11.25">
      <c r="A34" s="131">
        <v>29</v>
      </c>
      <c r="B34" s="83"/>
      <c r="C34" s="117" t="s">
        <v>89</v>
      </c>
      <c r="D34" s="85" t="s">
        <v>90</v>
      </c>
      <c r="E34" s="105">
        <v>41943</v>
      </c>
      <c r="F34" s="68" t="s">
        <v>12</v>
      </c>
      <c r="G34" s="63">
        <v>74</v>
      </c>
      <c r="H34" s="153">
        <v>8</v>
      </c>
      <c r="I34" s="84">
        <v>10</v>
      </c>
      <c r="J34" s="109">
        <v>2514</v>
      </c>
      <c r="K34" s="110">
        <v>259</v>
      </c>
      <c r="L34" s="154">
        <f t="shared" si="0"/>
        <v>32.375</v>
      </c>
      <c r="M34" s="155">
        <f t="shared" si="1"/>
        <v>9.706563706563706</v>
      </c>
      <c r="N34" s="86">
        <v>4555</v>
      </c>
      <c r="O34" s="127">
        <f t="shared" si="2"/>
        <v>-0.44807903402854005</v>
      </c>
      <c r="P34" s="86">
        <v>3821195</v>
      </c>
      <c r="Q34" s="87">
        <v>328137</v>
      </c>
      <c r="R34" s="123">
        <f t="shared" si="3"/>
        <v>11.645120787963563</v>
      </c>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row>
    <row r="35" spans="1:93" s="156" customFormat="1" ht="11.25">
      <c r="A35" s="131">
        <v>30</v>
      </c>
      <c r="B35" s="83"/>
      <c r="C35" s="117" t="s">
        <v>109</v>
      </c>
      <c r="D35" s="85" t="s">
        <v>110</v>
      </c>
      <c r="E35" s="105">
        <v>41964</v>
      </c>
      <c r="F35" s="68" t="s">
        <v>19</v>
      </c>
      <c r="G35" s="63">
        <v>174</v>
      </c>
      <c r="H35" s="153">
        <v>9</v>
      </c>
      <c r="I35" s="84">
        <v>7</v>
      </c>
      <c r="J35" s="109">
        <v>2353</v>
      </c>
      <c r="K35" s="110">
        <v>305</v>
      </c>
      <c r="L35" s="154">
        <f t="shared" si="0"/>
        <v>33.888888888888886</v>
      </c>
      <c r="M35" s="155">
        <f t="shared" si="1"/>
        <v>7.714754098360656</v>
      </c>
      <c r="N35" s="86">
        <v>15914.5</v>
      </c>
      <c r="O35" s="127">
        <f t="shared" si="2"/>
        <v>-0.8521474127368124</v>
      </c>
      <c r="P35" s="86">
        <v>1219699.445</v>
      </c>
      <c r="Q35" s="87">
        <v>131161</v>
      </c>
      <c r="R35" s="123">
        <f t="shared" si="3"/>
        <v>9.29925393219021</v>
      </c>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row>
    <row r="36" spans="1:93" s="156" customFormat="1" ht="11.25">
      <c r="A36" s="131">
        <v>31</v>
      </c>
      <c r="B36" s="83"/>
      <c r="C36" s="117" t="s">
        <v>130</v>
      </c>
      <c r="D36" s="85" t="s">
        <v>130</v>
      </c>
      <c r="E36" s="105">
        <v>41985</v>
      </c>
      <c r="F36" s="68" t="s">
        <v>10</v>
      </c>
      <c r="G36" s="63">
        <v>90</v>
      </c>
      <c r="H36" s="153">
        <v>3</v>
      </c>
      <c r="I36" s="84">
        <v>4</v>
      </c>
      <c r="J36" s="109">
        <v>1601</v>
      </c>
      <c r="K36" s="110">
        <v>208</v>
      </c>
      <c r="L36" s="154">
        <f t="shared" si="0"/>
        <v>69.33333333333333</v>
      </c>
      <c r="M36" s="155">
        <f t="shared" si="1"/>
        <v>7.697115384615385</v>
      </c>
      <c r="N36" s="86">
        <v>18167</v>
      </c>
      <c r="O36" s="127">
        <f t="shared" si="2"/>
        <v>-0.9118731766389607</v>
      </c>
      <c r="P36" s="89">
        <v>620181</v>
      </c>
      <c r="Q36" s="90">
        <v>58733</v>
      </c>
      <c r="R36" s="123">
        <f t="shared" si="3"/>
        <v>10.559327805492654</v>
      </c>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row>
    <row r="37" spans="1:93" s="156" customFormat="1" ht="11.25">
      <c r="A37" s="131">
        <v>32</v>
      </c>
      <c r="B37" s="83"/>
      <c r="C37" s="117" t="s">
        <v>143</v>
      </c>
      <c r="D37" s="85" t="s">
        <v>142</v>
      </c>
      <c r="E37" s="105">
        <v>41992</v>
      </c>
      <c r="F37" s="68" t="s">
        <v>19</v>
      </c>
      <c r="G37" s="63">
        <v>7</v>
      </c>
      <c r="H37" s="153">
        <v>5</v>
      </c>
      <c r="I37" s="84">
        <v>3</v>
      </c>
      <c r="J37" s="109">
        <v>1573</v>
      </c>
      <c r="K37" s="110">
        <v>112</v>
      </c>
      <c r="L37" s="154">
        <f t="shared" si="0"/>
        <v>22.4</v>
      </c>
      <c r="M37" s="155">
        <f t="shared" si="1"/>
        <v>14.044642857142858</v>
      </c>
      <c r="N37" s="86">
        <v>4600.5</v>
      </c>
      <c r="O37" s="127">
        <f t="shared" si="2"/>
        <v>-0.6580806434083252</v>
      </c>
      <c r="P37" s="86">
        <v>15602</v>
      </c>
      <c r="Q37" s="87">
        <v>1119</v>
      </c>
      <c r="R37" s="123">
        <f t="shared" si="3"/>
        <v>13.942806076854334</v>
      </c>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c r="CG37" s="143"/>
      <c r="CH37" s="143"/>
      <c r="CI37" s="143"/>
      <c r="CJ37" s="143"/>
      <c r="CK37" s="143"/>
      <c r="CL37" s="143"/>
      <c r="CM37" s="143"/>
      <c r="CN37" s="143"/>
      <c r="CO37" s="143"/>
    </row>
    <row r="38" spans="1:93" s="156" customFormat="1" ht="11.25">
      <c r="A38" s="131">
        <v>33</v>
      </c>
      <c r="B38" s="83"/>
      <c r="C38" s="117" t="s">
        <v>42</v>
      </c>
      <c r="D38" s="85" t="s">
        <v>43</v>
      </c>
      <c r="E38" s="105">
        <v>41831</v>
      </c>
      <c r="F38" s="68" t="s">
        <v>20</v>
      </c>
      <c r="G38" s="63">
        <v>35</v>
      </c>
      <c r="H38" s="153">
        <v>1</v>
      </c>
      <c r="I38" s="84">
        <v>14</v>
      </c>
      <c r="J38" s="109">
        <v>1425.6</v>
      </c>
      <c r="K38" s="110">
        <v>285</v>
      </c>
      <c r="L38" s="154">
        <f t="shared" si="0"/>
        <v>285</v>
      </c>
      <c r="M38" s="155">
        <f t="shared" si="1"/>
        <v>5.002105263157895</v>
      </c>
      <c r="N38" s="86">
        <v>8553.6</v>
      </c>
      <c r="O38" s="127">
        <f t="shared" si="2"/>
        <v>-0.8333333333333333</v>
      </c>
      <c r="P38" s="86">
        <v>482686.69</v>
      </c>
      <c r="Q38" s="87">
        <v>46239</v>
      </c>
      <c r="R38" s="123">
        <f aca="true" t="shared" si="4" ref="R38:R62">P38/Q38</f>
        <v>10.43895175068665</v>
      </c>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143"/>
      <c r="CH38" s="143"/>
      <c r="CI38" s="143"/>
      <c r="CJ38" s="143"/>
      <c r="CK38" s="143"/>
      <c r="CL38" s="143"/>
      <c r="CM38" s="143"/>
      <c r="CN38" s="143"/>
      <c r="CO38" s="143"/>
    </row>
    <row r="39" spans="1:93" s="156" customFormat="1" ht="11.25">
      <c r="A39" s="131">
        <v>34</v>
      </c>
      <c r="B39" s="83"/>
      <c r="C39" s="118" t="s">
        <v>76</v>
      </c>
      <c r="D39" s="67" t="s">
        <v>76</v>
      </c>
      <c r="E39" s="106">
        <v>41914</v>
      </c>
      <c r="F39" s="68" t="s">
        <v>11</v>
      </c>
      <c r="G39" s="157">
        <v>335</v>
      </c>
      <c r="H39" s="63">
        <v>1</v>
      </c>
      <c r="I39" s="84">
        <v>14</v>
      </c>
      <c r="J39" s="111">
        <v>1398</v>
      </c>
      <c r="K39" s="112">
        <v>99</v>
      </c>
      <c r="L39" s="154">
        <f t="shared" si="0"/>
        <v>99</v>
      </c>
      <c r="M39" s="155">
        <f t="shared" si="1"/>
        <v>14.121212121212121</v>
      </c>
      <c r="N39" s="79">
        <v>19433</v>
      </c>
      <c r="O39" s="127">
        <f t="shared" si="2"/>
        <v>-0.9280605156177636</v>
      </c>
      <c r="P39" s="79">
        <v>24667972</v>
      </c>
      <c r="Q39" s="80">
        <v>2184735</v>
      </c>
      <c r="R39" s="123">
        <f t="shared" si="4"/>
        <v>11.291059098700758</v>
      </c>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43"/>
      <c r="BY39" s="143"/>
      <c r="BZ39" s="143"/>
      <c r="CA39" s="143"/>
      <c r="CB39" s="143"/>
      <c r="CC39" s="143"/>
      <c r="CD39" s="143"/>
      <c r="CE39" s="143"/>
      <c r="CF39" s="143"/>
      <c r="CG39" s="143"/>
      <c r="CH39" s="143"/>
      <c r="CI39" s="143"/>
      <c r="CJ39" s="143"/>
      <c r="CK39" s="143"/>
      <c r="CL39" s="143"/>
      <c r="CM39" s="143"/>
      <c r="CN39" s="143"/>
      <c r="CO39" s="143"/>
    </row>
    <row r="40" spans="1:93" s="156" customFormat="1" ht="11.25">
      <c r="A40" s="131">
        <v>35</v>
      </c>
      <c r="B40" s="83"/>
      <c r="C40" s="117" t="s">
        <v>81</v>
      </c>
      <c r="D40" s="85" t="s">
        <v>81</v>
      </c>
      <c r="E40" s="105">
        <v>41929</v>
      </c>
      <c r="F40" s="68" t="s">
        <v>19</v>
      </c>
      <c r="G40" s="63">
        <v>27</v>
      </c>
      <c r="H40" s="153">
        <v>2</v>
      </c>
      <c r="I40" s="84">
        <v>9</v>
      </c>
      <c r="J40" s="109">
        <v>1338</v>
      </c>
      <c r="K40" s="110">
        <v>268</v>
      </c>
      <c r="L40" s="154">
        <f t="shared" si="0"/>
        <v>134</v>
      </c>
      <c r="M40" s="155">
        <f t="shared" si="1"/>
        <v>4.992537313432836</v>
      </c>
      <c r="N40" s="86">
        <v>150</v>
      </c>
      <c r="O40" s="127">
        <f t="shared" si="2"/>
        <v>7.92</v>
      </c>
      <c r="P40" s="86">
        <v>66021.9</v>
      </c>
      <c r="Q40" s="87">
        <v>8690</v>
      </c>
      <c r="R40" s="123">
        <f t="shared" si="4"/>
        <v>7.597456846950517</v>
      </c>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3"/>
      <c r="CK40" s="143"/>
      <c r="CL40" s="143"/>
      <c r="CM40" s="143"/>
      <c r="CN40" s="143"/>
      <c r="CO40" s="143"/>
    </row>
    <row r="41" spans="1:93" s="156" customFormat="1" ht="11.25">
      <c r="A41" s="131">
        <v>36</v>
      </c>
      <c r="B41" s="83"/>
      <c r="C41" s="117" t="s">
        <v>26</v>
      </c>
      <c r="D41" s="85" t="s">
        <v>26</v>
      </c>
      <c r="E41" s="105">
        <v>41614</v>
      </c>
      <c r="F41" s="68" t="s">
        <v>19</v>
      </c>
      <c r="G41" s="63">
        <v>12</v>
      </c>
      <c r="H41" s="153">
        <v>1</v>
      </c>
      <c r="I41" s="84">
        <v>28</v>
      </c>
      <c r="J41" s="109">
        <v>1188</v>
      </c>
      <c r="K41" s="110">
        <v>238</v>
      </c>
      <c r="L41" s="154">
        <f t="shared" si="0"/>
        <v>238</v>
      </c>
      <c r="M41" s="155">
        <f t="shared" si="1"/>
        <v>4.991596638655462</v>
      </c>
      <c r="N41" s="86">
        <v>156</v>
      </c>
      <c r="O41" s="127">
        <f t="shared" si="2"/>
        <v>6.615384615384615</v>
      </c>
      <c r="P41" s="86">
        <v>180185.97000000003</v>
      </c>
      <c r="Q41" s="87">
        <v>22062</v>
      </c>
      <c r="R41" s="123">
        <f t="shared" si="4"/>
        <v>8.167254555344032</v>
      </c>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143"/>
      <c r="CK41" s="143"/>
      <c r="CL41" s="143"/>
      <c r="CM41" s="143"/>
      <c r="CN41" s="143"/>
      <c r="CO41" s="143"/>
    </row>
    <row r="42" spans="1:93" s="156" customFormat="1" ht="11.25">
      <c r="A42" s="131">
        <v>37</v>
      </c>
      <c r="B42" s="83"/>
      <c r="C42" s="119" t="s">
        <v>103</v>
      </c>
      <c r="D42" s="85" t="s">
        <v>103</v>
      </c>
      <c r="E42" s="105">
        <v>41957</v>
      </c>
      <c r="F42" s="68" t="s">
        <v>19</v>
      </c>
      <c r="G42" s="63">
        <v>20</v>
      </c>
      <c r="H42" s="153">
        <v>1</v>
      </c>
      <c r="I42" s="84">
        <v>7</v>
      </c>
      <c r="J42" s="109">
        <v>1188</v>
      </c>
      <c r="K42" s="110">
        <v>238</v>
      </c>
      <c r="L42" s="154">
        <f t="shared" si="0"/>
        <v>238</v>
      </c>
      <c r="M42" s="155">
        <f t="shared" si="1"/>
        <v>4.991596638655462</v>
      </c>
      <c r="N42" s="86">
        <v>1773</v>
      </c>
      <c r="O42" s="127">
        <f t="shared" si="2"/>
        <v>-0.3299492385786802</v>
      </c>
      <c r="P42" s="86">
        <v>82512.99</v>
      </c>
      <c r="Q42" s="87">
        <v>9088</v>
      </c>
      <c r="R42" s="123">
        <f t="shared" si="4"/>
        <v>9.079334286971832</v>
      </c>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3"/>
      <c r="CN42" s="143"/>
      <c r="CO42" s="143"/>
    </row>
    <row r="43" spans="1:93" s="156" customFormat="1" ht="11.25">
      <c r="A43" s="131">
        <v>38</v>
      </c>
      <c r="B43" s="83"/>
      <c r="C43" s="117" t="s">
        <v>122</v>
      </c>
      <c r="D43" s="85" t="s">
        <v>122</v>
      </c>
      <c r="E43" s="105">
        <v>41978</v>
      </c>
      <c r="F43" s="68" t="s">
        <v>19</v>
      </c>
      <c r="G43" s="63">
        <v>13</v>
      </c>
      <c r="H43" s="153">
        <v>1</v>
      </c>
      <c r="I43" s="84">
        <v>3</v>
      </c>
      <c r="J43" s="109">
        <v>1188</v>
      </c>
      <c r="K43" s="110">
        <v>238</v>
      </c>
      <c r="L43" s="154">
        <f t="shared" si="0"/>
        <v>238</v>
      </c>
      <c r="M43" s="155">
        <f t="shared" si="1"/>
        <v>4.991596638655462</v>
      </c>
      <c r="N43" s="86">
        <v>4375.2</v>
      </c>
      <c r="O43" s="127">
        <f t="shared" si="2"/>
        <v>-0.7284695556774547</v>
      </c>
      <c r="P43" s="86">
        <v>33008</v>
      </c>
      <c r="Q43" s="87">
        <v>3838</v>
      </c>
      <c r="R43" s="123">
        <f t="shared" si="4"/>
        <v>8.600312662845232</v>
      </c>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J43" s="143"/>
      <c r="CK43" s="143"/>
      <c r="CL43" s="143"/>
      <c r="CM43" s="143"/>
      <c r="CN43" s="143"/>
      <c r="CO43" s="143"/>
    </row>
    <row r="44" spans="1:93" s="156" customFormat="1" ht="11.25">
      <c r="A44" s="131">
        <v>39</v>
      </c>
      <c r="B44" s="83"/>
      <c r="C44" s="118" t="s">
        <v>39</v>
      </c>
      <c r="D44" s="67" t="s">
        <v>38</v>
      </c>
      <c r="E44" s="106">
        <v>41810</v>
      </c>
      <c r="F44" s="68" t="s">
        <v>37</v>
      </c>
      <c r="G44" s="157">
        <v>205</v>
      </c>
      <c r="H44" s="63">
        <v>4</v>
      </c>
      <c r="I44" s="84">
        <v>29</v>
      </c>
      <c r="J44" s="111">
        <v>1183</v>
      </c>
      <c r="K44" s="112">
        <v>114</v>
      </c>
      <c r="L44" s="154">
        <f t="shared" si="0"/>
        <v>28.5</v>
      </c>
      <c r="M44" s="155">
        <f t="shared" si="1"/>
        <v>10.37719298245614</v>
      </c>
      <c r="N44" s="79">
        <v>909</v>
      </c>
      <c r="O44" s="127">
        <f t="shared" si="2"/>
        <v>0.30143014301430143</v>
      </c>
      <c r="P44" s="79">
        <v>3521079.5100000007</v>
      </c>
      <c r="Q44" s="80">
        <v>334387</v>
      </c>
      <c r="R44" s="123">
        <f t="shared" si="4"/>
        <v>10.529953347468654</v>
      </c>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3"/>
      <c r="CA44" s="143"/>
      <c r="CB44" s="143"/>
      <c r="CC44" s="143"/>
      <c r="CD44" s="143"/>
      <c r="CE44" s="143"/>
      <c r="CF44" s="143"/>
      <c r="CG44" s="143"/>
      <c r="CH44" s="143"/>
      <c r="CI44" s="143"/>
      <c r="CJ44" s="143"/>
      <c r="CK44" s="143"/>
      <c r="CL44" s="143"/>
      <c r="CM44" s="143"/>
      <c r="CN44" s="143"/>
      <c r="CO44" s="143"/>
    </row>
    <row r="45" spans="1:93" s="156" customFormat="1" ht="11.25">
      <c r="A45" s="131">
        <v>40</v>
      </c>
      <c r="B45" s="63"/>
      <c r="C45" s="119" t="s">
        <v>139</v>
      </c>
      <c r="D45" s="67" t="s">
        <v>70</v>
      </c>
      <c r="E45" s="106">
        <v>41894</v>
      </c>
      <c r="F45" s="68" t="s">
        <v>11</v>
      </c>
      <c r="G45" s="157">
        <v>247</v>
      </c>
      <c r="H45" s="63">
        <v>3</v>
      </c>
      <c r="I45" s="84">
        <v>17</v>
      </c>
      <c r="J45" s="111">
        <v>1107</v>
      </c>
      <c r="K45" s="112">
        <v>146</v>
      </c>
      <c r="L45" s="154">
        <f t="shared" si="0"/>
        <v>48.666666666666664</v>
      </c>
      <c r="M45" s="155">
        <f t="shared" si="1"/>
        <v>7.582191780821918</v>
      </c>
      <c r="N45" s="79">
        <v>4274</v>
      </c>
      <c r="O45" s="127">
        <f t="shared" si="2"/>
        <v>-0.7409920449227889</v>
      </c>
      <c r="P45" s="79">
        <v>8345081</v>
      </c>
      <c r="Q45" s="80">
        <v>837307</v>
      </c>
      <c r="R45" s="123">
        <f t="shared" si="4"/>
        <v>9.966572595236872</v>
      </c>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row>
    <row r="46" spans="1:93" s="156" customFormat="1" ht="11.25">
      <c r="A46" s="131">
        <v>41</v>
      </c>
      <c r="B46" s="93"/>
      <c r="C46" s="117" t="s">
        <v>135</v>
      </c>
      <c r="D46" s="85" t="s">
        <v>41</v>
      </c>
      <c r="E46" s="105">
        <v>41824</v>
      </c>
      <c r="F46" s="68" t="s">
        <v>20</v>
      </c>
      <c r="G46" s="63">
        <v>32</v>
      </c>
      <c r="H46" s="153">
        <v>1</v>
      </c>
      <c r="I46" s="84">
        <v>15</v>
      </c>
      <c r="J46" s="109">
        <v>950.4</v>
      </c>
      <c r="K46" s="110">
        <v>190</v>
      </c>
      <c r="L46" s="154">
        <f t="shared" si="0"/>
        <v>190</v>
      </c>
      <c r="M46" s="155">
        <f t="shared" si="1"/>
        <v>5.002105263157895</v>
      </c>
      <c r="N46" s="86">
        <v>76</v>
      </c>
      <c r="O46" s="127">
        <f t="shared" si="2"/>
        <v>11.505263157894737</v>
      </c>
      <c r="P46" s="86">
        <v>80141.19</v>
      </c>
      <c r="Q46" s="87">
        <v>9029</v>
      </c>
      <c r="R46" s="123">
        <f t="shared" si="4"/>
        <v>8.875976298593422</v>
      </c>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c r="CL46" s="143"/>
      <c r="CM46" s="143"/>
      <c r="CN46" s="143"/>
      <c r="CO46" s="143"/>
    </row>
    <row r="47" spans="1:93" s="156" customFormat="1" ht="11.25">
      <c r="A47" s="131">
        <v>42</v>
      </c>
      <c r="B47" s="83"/>
      <c r="C47" s="117" t="s">
        <v>65</v>
      </c>
      <c r="D47" s="85" t="s">
        <v>64</v>
      </c>
      <c r="E47" s="105">
        <v>41873</v>
      </c>
      <c r="F47" s="68" t="s">
        <v>25</v>
      </c>
      <c r="G47" s="63">
        <v>24</v>
      </c>
      <c r="H47" s="153">
        <v>1</v>
      </c>
      <c r="I47" s="84">
        <v>7</v>
      </c>
      <c r="J47" s="109">
        <v>949</v>
      </c>
      <c r="K47" s="110">
        <v>190</v>
      </c>
      <c r="L47" s="154">
        <f t="shared" si="0"/>
        <v>190</v>
      </c>
      <c r="M47" s="155">
        <f t="shared" si="1"/>
        <v>4.994736842105263</v>
      </c>
      <c r="N47" s="86">
        <v>1186</v>
      </c>
      <c r="O47" s="127">
        <f t="shared" si="2"/>
        <v>-0.19983136593591905</v>
      </c>
      <c r="P47" s="86">
        <v>58731.79</v>
      </c>
      <c r="Q47" s="87">
        <v>6387</v>
      </c>
      <c r="R47" s="123">
        <f t="shared" si="4"/>
        <v>9.19552058869579</v>
      </c>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3"/>
      <c r="CK47" s="143"/>
      <c r="CL47" s="143"/>
      <c r="CM47" s="143"/>
      <c r="CN47" s="143"/>
      <c r="CO47" s="143"/>
    </row>
    <row r="48" spans="1:93" s="156" customFormat="1" ht="11.25">
      <c r="A48" s="131">
        <v>43</v>
      </c>
      <c r="B48" s="83"/>
      <c r="C48" s="117" t="s">
        <v>144</v>
      </c>
      <c r="D48" s="85" t="s">
        <v>144</v>
      </c>
      <c r="E48" s="105">
        <v>41999</v>
      </c>
      <c r="F48" s="68" t="s">
        <v>25</v>
      </c>
      <c r="G48" s="63">
        <v>132</v>
      </c>
      <c r="H48" s="153">
        <v>3</v>
      </c>
      <c r="I48" s="84">
        <v>3</v>
      </c>
      <c r="J48" s="109">
        <v>916.5</v>
      </c>
      <c r="K48" s="110">
        <v>131</v>
      </c>
      <c r="L48" s="154">
        <f t="shared" si="0"/>
        <v>43.666666666666664</v>
      </c>
      <c r="M48" s="155">
        <f t="shared" si="1"/>
        <v>6.9961832061068705</v>
      </c>
      <c r="N48" s="86">
        <v>81636.5</v>
      </c>
      <c r="O48" s="127">
        <f t="shared" si="2"/>
        <v>-0.988773404053334</v>
      </c>
      <c r="P48" s="86">
        <v>442849</v>
      </c>
      <c r="Q48" s="87">
        <v>42486</v>
      </c>
      <c r="R48" s="123">
        <f t="shared" si="4"/>
        <v>10.423410064491833</v>
      </c>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row>
    <row r="49" spans="1:93" s="156" customFormat="1" ht="11.25">
      <c r="A49" s="131">
        <v>44</v>
      </c>
      <c r="B49" s="83"/>
      <c r="C49" s="117" t="s">
        <v>97</v>
      </c>
      <c r="D49" s="85" t="s">
        <v>97</v>
      </c>
      <c r="E49" s="105">
        <v>41950</v>
      </c>
      <c r="F49" s="68" t="s">
        <v>31</v>
      </c>
      <c r="G49" s="63">
        <v>121</v>
      </c>
      <c r="H49" s="153">
        <v>4</v>
      </c>
      <c r="I49" s="84">
        <v>9</v>
      </c>
      <c r="J49" s="109">
        <v>825</v>
      </c>
      <c r="K49" s="110">
        <v>110</v>
      </c>
      <c r="L49" s="154">
        <f t="shared" si="0"/>
        <v>27.5</v>
      </c>
      <c r="M49" s="155">
        <f t="shared" si="1"/>
        <v>7.5</v>
      </c>
      <c r="N49" s="86">
        <v>1694</v>
      </c>
      <c r="O49" s="127">
        <f t="shared" si="2"/>
        <v>-0.512987012987013</v>
      </c>
      <c r="P49" s="86">
        <v>418670.04</v>
      </c>
      <c r="Q49" s="87">
        <v>42070</v>
      </c>
      <c r="R49" s="123">
        <f t="shared" si="4"/>
        <v>9.951748038982647</v>
      </c>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row>
    <row r="50" spans="1:93" s="156" customFormat="1" ht="11.25">
      <c r="A50" s="131">
        <v>45</v>
      </c>
      <c r="B50" s="93"/>
      <c r="C50" s="117" t="s">
        <v>124</v>
      </c>
      <c r="D50" s="85" t="s">
        <v>125</v>
      </c>
      <c r="E50" s="105">
        <v>41985</v>
      </c>
      <c r="F50" s="68" t="s">
        <v>20</v>
      </c>
      <c r="G50" s="63">
        <v>6</v>
      </c>
      <c r="H50" s="153">
        <v>1</v>
      </c>
      <c r="I50" s="84">
        <v>3</v>
      </c>
      <c r="J50" s="109">
        <v>617</v>
      </c>
      <c r="K50" s="110">
        <v>36</v>
      </c>
      <c r="L50" s="154">
        <f t="shared" si="0"/>
        <v>36</v>
      </c>
      <c r="M50" s="155">
        <f t="shared" si="1"/>
        <v>17.13888888888889</v>
      </c>
      <c r="N50" s="86">
        <v>2097.5</v>
      </c>
      <c r="O50" s="127">
        <f t="shared" si="2"/>
        <v>-0.7058402860548272</v>
      </c>
      <c r="P50" s="89">
        <v>15111.8</v>
      </c>
      <c r="Q50" s="90">
        <v>1232</v>
      </c>
      <c r="R50" s="123">
        <f t="shared" si="4"/>
        <v>12.266071428571427</v>
      </c>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row>
    <row r="51" spans="1:93" s="156" customFormat="1" ht="11.25">
      <c r="A51" s="131">
        <v>46</v>
      </c>
      <c r="B51" s="93"/>
      <c r="C51" s="119" t="s">
        <v>78</v>
      </c>
      <c r="D51" s="85" t="s">
        <v>79</v>
      </c>
      <c r="E51" s="105">
        <v>41915</v>
      </c>
      <c r="F51" s="68" t="s">
        <v>20</v>
      </c>
      <c r="G51" s="63">
        <v>52</v>
      </c>
      <c r="H51" s="153">
        <v>2</v>
      </c>
      <c r="I51" s="84">
        <v>13</v>
      </c>
      <c r="J51" s="109">
        <v>592</v>
      </c>
      <c r="K51" s="110">
        <v>75</v>
      </c>
      <c r="L51" s="154">
        <f t="shared" si="0"/>
        <v>37.5</v>
      </c>
      <c r="M51" s="155">
        <f t="shared" si="1"/>
        <v>7.8933333333333335</v>
      </c>
      <c r="N51" s="86">
        <v>2076</v>
      </c>
      <c r="O51" s="127">
        <f t="shared" si="2"/>
        <v>-0.7148362235067437</v>
      </c>
      <c r="P51" s="86">
        <v>1907351.97</v>
      </c>
      <c r="Q51" s="87">
        <v>165200</v>
      </c>
      <c r="R51" s="123">
        <f t="shared" si="4"/>
        <v>11.545714104116223</v>
      </c>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row>
    <row r="52" spans="1:93" s="156" customFormat="1" ht="11.25">
      <c r="A52" s="131">
        <v>47</v>
      </c>
      <c r="B52" s="83"/>
      <c r="C52" s="118" t="s">
        <v>134</v>
      </c>
      <c r="D52" s="67" t="s">
        <v>134</v>
      </c>
      <c r="E52" s="106">
        <v>41985</v>
      </c>
      <c r="F52" s="68" t="s">
        <v>11</v>
      </c>
      <c r="G52" s="157">
        <v>120</v>
      </c>
      <c r="H52" s="63">
        <v>2</v>
      </c>
      <c r="I52" s="84">
        <v>4</v>
      </c>
      <c r="J52" s="111">
        <v>592</v>
      </c>
      <c r="K52" s="112">
        <v>66</v>
      </c>
      <c r="L52" s="154">
        <f t="shared" si="0"/>
        <v>33</v>
      </c>
      <c r="M52" s="155">
        <f t="shared" si="1"/>
        <v>8.969696969696969</v>
      </c>
      <c r="N52" s="79">
        <v>20981</v>
      </c>
      <c r="O52" s="127">
        <f t="shared" si="2"/>
        <v>-0.9717839950431343</v>
      </c>
      <c r="P52" s="79">
        <v>848037</v>
      </c>
      <c r="Q52" s="80">
        <v>79082</v>
      </c>
      <c r="R52" s="123">
        <f t="shared" si="4"/>
        <v>10.723514832705293</v>
      </c>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row>
    <row r="53" spans="1:93" s="156" customFormat="1" ht="11.25">
      <c r="A53" s="131">
        <v>48</v>
      </c>
      <c r="B53" s="83"/>
      <c r="C53" s="118" t="s">
        <v>72</v>
      </c>
      <c r="D53" s="67" t="s">
        <v>73</v>
      </c>
      <c r="E53" s="106">
        <v>41901</v>
      </c>
      <c r="F53" s="68" t="s">
        <v>37</v>
      </c>
      <c r="G53" s="157">
        <v>236</v>
      </c>
      <c r="H53" s="63">
        <v>2</v>
      </c>
      <c r="I53" s="84">
        <v>16</v>
      </c>
      <c r="J53" s="111">
        <v>416</v>
      </c>
      <c r="K53" s="112">
        <v>52</v>
      </c>
      <c r="L53" s="154">
        <f t="shared" si="0"/>
        <v>26</v>
      </c>
      <c r="M53" s="155">
        <f t="shared" si="1"/>
        <v>8</v>
      </c>
      <c r="N53" s="79">
        <v>2526</v>
      </c>
      <c r="O53" s="127">
        <f t="shared" si="2"/>
        <v>-0.8353127474267616</v>
      </c>
      <c r="P53" s="79">
        <v>6129031.94</v>
      </c>
      <c r="Q53" s="80">
        <v>541207</v>
      </c>
      <c r="R53" s="123">
        <f t="shared" si="4"/>
        <v>11.324746243119547</v>
      </c>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row>
    <row r="54" spans="1:93" s="156" customFormat="1" ht="11.25">
      <c r="A54" s="131">
        <v>49</v>
      </c>
      <c r="B54" s="83"/>
      <c r="C54" s="117" t="s">
        <v>74</v>
      </c>
      <c r="D54" s="85" t="s">
        <v>74</v>
      </c>
      <c r="E54" s="105">
        <v>41908</v>
      </c>
      <c r="F54" s="68" t="s">
        <v>10</v>
      </c>
      <c r="G54" s="63">
        <v>174</v>
      </c>
      <c r="H54" s="153">
        <v>1</v>
      </c>
      <c r="I54" s="84">
        <v>14</v>
      </c>
      <c r="J54" s="109">
        <v>140</v>
      </c>
      <c r="K54" s="110">
        <v>14</v>
      </c>
      <c r="L54" s="154">
        <f t="shared" si="0"/>
        <v>14</v>
      </c>
      <c r="M54" s="155">
        <f t="shared" si="1"/>
        <v>10</v>
      </c>
      <c r="N54" s="86">
        <v>1061</v>
      </c>
      <c r="O54" s="127">
        <f t="shared" si="2"/>
        <v>-0.8680490103675778</v>
      </c>
      <c r="P54" s="86">
        <v>3475165</v>
      </c>
      <c r="Q54" s="87">
        <v>337017</v>
      </c>
      <c r="R54" s="123">
        <f t="shared" si="4"/>
        <v>10.311542147725486</v>
      </c>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row>
    <row r="55" spans="1:93" s="156" customFormat="1" ht="11.25">
      <c r="A55" s="131">
        <v>50</v>
      </c>
      <c r="B55" s="83"/>
      <c r="C55" s="117" t="s">
        <v>68</v>
      </c>
      <c r="D55" s="85" t="s">
        <v>68</v>
      </c>
      <c r="E55" s="105">
        <v>41880</v>
      </c>
      <c r="F55" s="68" t="s">
        <v>50</v>
      </c>
      <c r="G55" s="63">
        <v>180</v>
      </c>
      <c r="H55" s="153">
        <v>2</v>
      </c>
      <c r="I55" s="84">
        <v>19</v>
      </c>
      <c r="J55" s="109">
        <v>85</v>
      </c>
      <c r="K55" s="110">
        <v>11</v>
      </c>
      <c r="L55" s="154">
        <f t="shared" si="0"/>
        <v>5.5</v>
      </c>
      <c r="M55" s="155">
        <f t="shared" si="1"/>
        <v>7.7272727272727275</v>
      </c>
      <c r="N55" s="86">
        <v>1373.5</v>
      </c>
      <c r="O55" s="127">
        <f t="shared" si="2"/>
        <v>-0.9381143065161995</v>
      </c>
      <c r="P55" s="86">
        <v>1668055.07</v>
      </c>
      <c r="Q55" s="87">
        <v>178945</v>
      </c>
      <c r="R55" s="123">
        <f t="shared" si="4"/>
        <v>9.321607588923971</v>
      </c>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row>
    <row r="56" spans="1:93" s="156" customFormat="1" ht="11.25">
      <c r="A56" s="131">
        <v>51</v>
      </c>
      <c r="B56" s="83"/>
      <c r="C56" s="117" t="s">
        <v>87</v>
      </c>
      <c r="D56" s="85" t="s">
        <v>87</v>
      </c>
      <c r="E56" s="105">
        <v>41936</v>
      </c>
      <c r="F56" s="68" t="s">
        <v>10</v>
      </c>
      <c r="G56" s="63">
        <v>186</v>
      </c>
      <c r="H56" s="153">
        <v>1</v>
      </c>
      <c r="I56" s="84">
        <v>10</v>
      </c>
      <c r="J56" s="109">
        <v>65</v>
      </c>
      <c r="K56" s="110">
        <v>9</v>
      </c>
      <c r="L56" s="154">
        <f t="shared" si="0"/>
        <v>9</v>
      </c>
      <c r="M56" s="155">
        <f t="shared" si="1"/>
        <v>7.222222222222222</v>
      </c>
      <c r="N56" s="86">
        <v>370</v>
      </c>
      <c r="O56" s="127">
        <f t="shared" si="2"/>
        <v>-0.8243243243243243</v>
      </c>
      <c r="P56" s="86">
        <v>904824</v>
      </c>
      <c r="Q56" s="87">
        <v>83998</v>
      </c>
      <c r="R56" s="123">
        <f t="shared" si="4"/>
        <v>10.7719707612086</v>
      </c>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row>
    <row r="57" spans="1:93" s="156" customFormat="1" ht="11.25">
      <c r="A57" s="131">
        <v>52</v>
      </c>
      <c r="B57" s="83"/>
      <c r="C57" s="119" t="s">
        <v>44</v>
      </c>
      <c r="D57" s="67" t="s">
        <v>45</v>
      </c>
      <c r="E57" s="106">
        <v>41831</v>
      </c>
      <c r="F57" s="68" t="s">
        <v>37</v>
      </c>
      <c r="G57" s="157">
        <v>240</v>
      </c>
      <c r="H57" s="63">
        <v>1</v>
      </c>
      <c r="I57" s="84">
        <v>26</v>
      </c>
      <c r="J57" s="111">
        <v>42</v>
      </c>
      <c r="K57" s="112">
        <v>7</v>
      </c>
      <c r="L57" s="154">
        <f t="shared" si="0"/>
        <v>7</v>
      </c>
      <c r="M57" s="155">
        <f t="shared" si="1"/>
        <v>6</v>
      </c>
      <c r="N57" s="79">
        <v>36</v>
      </c>
      <c r="O57" s="127">
        <f t="shared" si="2"/>
        <v>0.16666666666666666</v>
      </c>
      <c r="P57" s="79">
        <v>7001389.7</v>
      </c>
      <c r="Q57" s="80">
        <v>624417</v>
      </c>
      <c r="R57" s="123">
        <f t="shared" si="4"/>
        <v>11.212682710432292</v>
      </c>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row>
    <row r="58" spans="1:93" s="156" customFormat="1" ht="11.25">
      <c r="A58" s="131">
        <v>53</v>
      </c>
      <c r="B58" s="83"/>
      <c r="C58" s="117" t="s">
        <v>105</v>
      </c>
      <c r="D58" s="85" t="s">
        <v>105</v>
      </c>
      <c r="E58" s="105">
        <v>41957</v>
      </c>
      <c r="F58" s="68" t="s">
        <v>10</v>
      </c>
      <c r="G58" s="63">
        <v>128</v>
      </c>
      <c r="H58" s="153">
        <v>1</v>
      </c>
      <c r="I58" s="84">
        <v>7</v>
      </c>
      <c r="J58" s="109">
        <v>42</v>
      </c>
      <c r="K58" s="110">
        <v>5</v>
      </c>
      <c r="L58" s="154">
        <f t="shared" si="0"/>
        <v>5</v>
      </c>
      <c r="M58" s="155">
        <f t="shared" si="1"/>
        <v>8.4</v>
      </c>
      <c r="N58" s="86">
        <v>1985</v>
      </c>
      <c r="O58" s="127">
        <f t="shared" si="2"/>
        <v>-0.9788413098236776</v>
      </c>
      <c r="P58" s="86">
        <v>428912</v>
      </c>
      <c r="Q58" s="87">
        <v>44639</v>
      </c>
      <c r="R58" s="123">
        <f t="shared" si="4"/>
        <v>9.608458970855082</v>
      </c>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row>
    <row r="59" spans="1:93" s="156" customFormat="1" ht="11.25">
      <c r="A59" s="131">
        <v>54</v>
      </c>
      <c r="B59" s="83"/>
      <c r="C59" s="117" t="s">
        <v>32</v>
      </c>
      <c r="D59" s="85" t="s">
        <v>32</v>
      </c>
      <c r="E59" s="105">
        <v>41747</v>
      </c>
      <c r="F59" s="68" t="s">
        <v>19</v>
      </c>
      <c r="G59" s="63">
        <v>73</v>
      </c>
      <c r="H59" s="153">
        <v>1</v>
      </c>
      <c r="I59" s="84">
        <v>21</v>
      </c>
      <c r="J59" s="109">
        <v>0</v>
      </c>
      <c r="K59" s="110">
        <v>0</v>
      </c>
      <c r="L59" s="154">
        <f t="shared" si="0"/>
        <v>0</v>
      </c>
      <c r="M59" s="155"/>
      <c r="N59" s="86">
        <v>2138.4</v>
      </c>
      <c r="O59" s="127">
        <f t="shared" si="2"/>
        <v>-1</v>
      </c>
      <c r="P59" s="86">
        <v>1463671.28</v>
      </c>
      <c r="Q59" s="87">
        <v>135570</v>
      </c>
      <c r="R59" s="123">
        <f t="shared" si="4"/>
        <v>10.796424577708933</v>
      </c>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3"/>
      <c r="BX59" s="143"/>
      <c r="BY59" s="143"/>
      <c r="BZ59" s="143"/>
      <c r="CA59" s="143"/>
      <c r="CB59" s="143"/>
      <c r="CC59" s="143"/>
      <c r="CD59" s="143"/>
      <c r="CE59" s="143"/>
      <c r="CF59" s="143"/>
      <c r="CG59" s="143"/>
      <c r="CH59" s="143"/>
      <c r="CI59" s="143"/>
      <c r="CJ59" s="143"/>
      <c r="CK59" s="143"/>
      <c r="CL59" s="143"/>
      <c r="CM59" s="143"/>
      <c r="CN59" s="143"/>
      <c r="CO59" s="143"/>
    </row>
    <row r="60" spans="1:93" s="156" customFormat="1" ht="11.25">
      <c r="A60" s="131">
        <v>55</v>
      </c>
      <c r="B60" s="83"/>
      <c r="C60" s="117" t="s">
        <v>47</v>
      </c>
      <c r="D60" s="85" t="s">
        <v>48</v>
      </c>
      <c r="E60" s="105">
        <v>41838</v>
      </c>
      <c r="F60" s="68" t="s">
        <v>14</v>
      </c>
      <c r="G60" s="63">
        <v>141</v>
      </c>
      <c r="H60" s="153">
        <v>1</v>
      </c>
      <c r="I60" s="84">
        <v>17</v>
      </c>
      <c r="J60" s="109">
        <v>0</v>
      </c>
      <c r="K60" s="110">
        <v>0</v>
      </c>
      <c r="L60" s="154">
        <f t="shared" si="0"/>
        <v>0</v>
      </c>
      <c r="M60" s="155"/>
      <c r="N60" s="86">
        <v>5422.5</v>
      </c>
      <c r="O60" s="127">
        <f t="shared" si="2"/>
        <v>-1</v>
      </c>
      <c r="P60" s="86">
        <v>1063802.56</v>
      </c>
      <c r="Q60" s="87">
        <v>103538</v>
      </c>
      <c r="R60" s="123">
        <f t="shared" si="4"/>
        <v>10.27451331878151</v>
      </c>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c r="BU60" s="143"/>
      <c r="BV60" s="143"/>
      <c r="BW60" s="143"/>
      <c r="BX60" s="143"/>
      <c r="BY60" s="143"/>
      <c r="BZ60" s="143"/>
      <c r="CA60" s="143"/>
      <c r="CB60" s="143"/>
      <c r="CC60" s="143"/>
      <c r="CD60" s="143"/>
      <c r="CE60" s="143"/>
      <c r="CF60" s="143"/>
      <c r="CG60" s="143"/>
      <c r="CH60" s="143"/>
      <c r="CI60" s="143"/>
      <c r="CJ60" s="143"/>
      <c r="CK60" s="143"/>
      <c r="CL60" s="143"/>
      <c r="CM60" s="143"/>
      <c r="CN60" s="143"/>
      <c r="CO60" s="143"/>
    </row>
    <row r="61" spans="1:93" s="156" customFormat="1" ht="11.25">
      <c r="A61" s="131">
        <v>56</v>
      </c>
      <c r="B61" s="63"/>
      <c r="C61" s="117" t="s">
        <v>52</v>
      </c>
      <c r="D61" s="85" t="s">
        <v>51</v>
      </c>
      <c r="E61" s="105">
        <v>41845</v>
      </c>
      <c r="F61" s="68" t="s">
        <v>22</v>
      </c>
      <c r="G61" s="63">
        <v>45</v>
      </c>
      <c r="H61" s="153">
        <v>2</v>
      </c>
      <c r="I61" s="84">
        <v>3</v>
      </c>
      <c r="J61" s="109">
        <v>0</v>
      </c>
      <c r="K61" s="110">
        <v>0</v>
      </c>
      <c r="L61" s="154">
        <f t="shared" si="0"/>
        <v>0</v>
      </c>
      <c r="M61" s="155"/>
      <c r="N61" s="86">
        <v>8123</v>
      </c>
      <c r="O61" s="127">
        <f t="shared" si="2"/>
        <v>-1</v>
      </c>
      <c r="P61" s="86">
        <v>102569</v>
      </c>
      <c r="Q61" s="87">
        <v>10690</v>
      </c>
      <c r="R61" s="123">
        <f t="shared" si="4"/>
        <v>9.59485500467727</v>
      </c>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3"/>
      <c r="BS61" s="143"/>
      <c r="BT61" s="143"/>
      <c r="BU61" s="143"/>
      <c r="BV61" s="143"/>
      <c r="BW61" s="143"/>
      <c r="BX61" s="143"/>
      <c r="BY61" s="143"/>
      <c r="BZ61" s="143"/>
      <c r="CA61" s="143"/>
      <c r="CB61" s="143"/>
      <c r="CC61" s="143"/>
      <c r="CD61" s="143"/>
      <c r="CE61" s="143"/>
      <c r="CF61" s="143"/>
      <c r="CG61" s="143"/>
      <c r="CH61" s="143"/>
      <c r="CI61" s="143"/>
      <c r="CJ61" s="143"/>
      <c r="CK61" s="143"/>
      <c r="CL61" s="143"/>
      <c r="CM61" s="143"/>
      <c r="CN61" s="143"/>
      <c r="CO61" s="143"/>
    </row>
    <row r="62" spans="1:93" s="156" customFormat="1" ht="11.25">
      <c r="A62" s="131">
        <v>57</v>
      </c>
      <c r="B62" s="83"/>
      <c r="C62" s="117" t="s">
        <v>67</v>
      </c>
      <c r="D62" s="85" t="s">
        <v>66</v>
      </c>
      <c r="E62" s="105">
        <v>41873</v>
      </c>
      <c r="F62" s="68" t="s">
        <v>19</v>
      </c>
      <c r="G62" s="63">
        <v>10</v>
      </c>
      <c r="H62" s="153">
        <v>1</v>
      </c>
      <c r="I62" s="84">
        <v>6</v>
      </c>
      <c r="J62" s="109">
        <v>0</v>
      </c>
      <c r="K62" s="110">
        <v>0</v>
      </c>
      <c r="L62" s="154">
        <f t="shared" si="0"/>
        <v>0</v>
      </c>
      <c r="M62" s="155"/>
      <c r="N62" s="86">
        <v>345</v>
      </c>
      <c r="O62" s="127">
        <f t="shared" si="2"/>
        <v>-1</v>
      </c>
      <c r="P62" s="86">
        <v>10394.44</v>
      </c>
      <c r="Q62" s="87">
        <v>1262</v>
      </c>
      <c r="R62" s="123">
        <f t="shared" si="4"/>
        <v>8.236481774960382</v>
      </c>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143"/>
      <c r="BR62" s="143"/>
      <c r="BS62" s="143"/>
      <c r="BT62" s="143"/>
      <c r="BU62" s="143"/>
      <c r="BV62" s="143"/>
      <c r="BW62" s="143"/>
      <c r="BX62" s="143"/>
      <c r="BY62" s="143"/>
      <c r="BZ62" s="143"/>
      <c r="CA62" s="143"/>
      <c r="CB62" s="143"/>
      <c r="CC62" s="143"/>
      <c r="CD62" s="143"/>
      <c r="CE62" s="143"/>
      <c r="CF62" s="143"/>
      <c r="CG62" s="143"/>
      <c r="CH62" s="143"/>
      <c r="CI62" s="143"/>
      <c r="CJ62" s="143"/>
      <c r="CK62" s="143"/>
      <c r="CL62" s="143"/>
      <c r="CM62" s="143"/>
      <c r="CN62" s="143"/>
      <c r="CO62" s="143"/>
    </row>
    <row r="63" spans="1:18" s="143" customFormat="1" ht="11.25">
      <c r="A63" s="133"/>
      <c r="B63" s="202"/>
      <c r="C63" s="202"/>
      <c r="D63" s="202"/>
      <c r="E63" s="202"/>
      <c r="F63" s="202"/>
      <c r="G63" s="202"/>
      <c r="H63" s="202"/>
      <c r="I63" s="202"/>
      <c r="J63" s="202"/>
      <c r="K63" s="202"/>
      <c r="L63" s="202"/>
      <c r="M63" s="202"/>
      <c r="N63" s="202"/>
      <c r="O63" s="202"/>
      <c r="P63" s="202"/>
      <c r="Q63" s="202"/>
      <c r="R63" s="202"/>
    </row>
    <row r="64" spans="1:18" s="143" customFormat="1" ht="11.25">
      <c r="A64" s="133"/>
      <c r="B64" s="202"/>
      <c r="C64" s="202"/>
      <c r="D64" s="202"/>
      <c r="E64" s="202"/>
      <c r="F64" s="202"/>
      <c r="G64" s="202"/>
      <c r="H64" s="202"/>
      <c r="I64" s="202"/>
      <c r="J64" s="202"/>
      <c r="K64" s="202"/>
      <c r="L64" s="202"/>
      <c r="M64" s="202"/>
      <c r="N64" s="202"/>
      <c r="O64" s="202"/>
      <c r="P64" s="202"/>
      <c r="Q64" s="202"/>
      <c r="R64" s="202"/>
    </row>
    <row r="65" spans="1:18" s="143" customFormat="1" ht="11.25">
      <c r="A65" s="133"/>
      <c r="B65" s="202"/>
      <c r="C65" s="202"/>
      <c r="D65" s="202"/>
      <c r="E65" s="202"/>
      <c r="F65" s="202"/>
      <c r="G65" s="202"/>
      <c r="H65" s="202"/>
      <c r="I65" s="202"/>
      <c r="J65" s="202"/>
      <c r="K65" s="202"/>
      <c r="L65" s="202"/>
      <c r="M65" s="202"/>
      <c r="N65" s="202"/>
      <c r="O65" s="202"/>
      <c r="P65" s="202"/>
      <c r="Q65" s="202"/>
      <c r="R65" s="202"/>
    </row>
    <row r="66" spans="1:18" s="143" customFormat="1" ht="11.25">
      <c r="A66" s="133"/>
      <c r="B66" s="202"/>
      <c r="C66" s="202"/>
      <c r="D66" s="202"/>
      <c r="E66" s="202"/>
      <c r="F66" s="202"/>
      <c r="G66" s="202"/>
      <c r="H66" s="202"/>
      <c r="I66" s="202"/>
      <c r="J66" s="202"/>
      <c r="K66" s="202"/>
      <c r="L66" s="202"/>
      <c r="M66" s="202"/>
      <c r="N66" s="202"/>
      <c r="O66" s="202"/>
      <c r="P66" s="202"/>
      <c r="Q66" s="202"/>
      <c r="R66" s="202"/>
    </row>
    <row r="67" spans="1:18" s="143" customFormat="1" ht="11.25">
      <c r="A67" s="133"/>
      <c r="B67" s="202"/>
      <c r="C67" s="202"/>
      <c r="D67" s="202"/>
      <c r="E67" s="202"/>
      <c r="F67" s="202"/>
      <c r="G67" s="202"/>
      <c r="H67" s="202"/>
      <c r="I67" s="202"/>
      <c r="J67" s="202"/>
      <c r="K67" s="202"/>
      <c r="L67" s="202"/>
      <c r="M67" s="202"/>
      <c r="N67" s="202"/>
      <c r="O67" s="202"/>
      <c r="P67" s="202"/>
      <c r="Q67" s="202"/>
      <c r="R67" s="202"/>
    </row>
    <row r="68" ht="11.25">
      <c r="C68" s="81"/>
    </row>
  </sheetData>
  <sheetProtection/>
  <mergeCells count="6">
    <mergeCell ref="B63:R67"/>
    <mergeCell ref="B1:D1"/>
    <mergeCell ref="B2:D2"/>
    <mergeCell ref="B3:D3"/>
    <mergeCell ref="J3:M3"/>
    <mergeCell ref="P3:R3"/>
  </mergeCells>
  <hyperlinks>
    <hyperlink ref="B2" r:id="rId1" display="http://www.antraktsinema.com"/>
  </hyperlinks>
  <printOptions/>
  <pageMargins left="0.7" right="0.7" top="0.75" bottom="0.75" header="0.3" footer="0.3"/>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dimension ref="A1:R12"/>
  <sheetViews>
    <sheetView zoomScalePageLayoutView="0" workbookViewId="0" topLeftCell="A1">
      <selection activeCell="A1" sqref="A1"/>
    </sheetView>
  </sheetViews>
  <sheetFormatPr defaultColWidth="2.57421875" defaultRowHeight="12.75"/>
  <cols>
    <col min="1" max="1" width="1.8515625" style="17" bestFit="1" customWidth="1"/>
    <col min="2" max="2" width="3.28125" style="17" bestFit="1" customWidth="1"/>
    <col min="3" max="3" width="26.140625" style="17" bestFit="1" customWidth="1"/>
    <col min="4" max="4" width="18.421875" style="17" bestFit="1" customWidth="1"/>
    <col min="5" max="5" width="8.7109375" style="17" bestFit="1" customWidth="1"/>
    <col min="6" max="6" width="9.140625" style="17" bestFit="1" customWidth="1"/>
    <col min="7" max="7" width="4.7109375" style="17" bestFit="1" customWidth="1"/>
    <col min="8" max="8" width="4.57421875" style="17" bestFit="1" customWidth="1"/>
    <col min="9" max="9" width="4.421875" style="17" bestFit="1" customWidth="1"/>
    <col min="10" max="10" width="8.28125" style="17" bestFit="1" customWidth="1"/>
    <col min="11" max="11" width="5.57421875" style="17" bestFit="1" customWidth="1"/>
    <col min="12" max="13" width="4.140625" style="17" bestFit="1" customWidth="1"/>
    <col min="14" max="14" width="9.00390625" style="17" bestFit="1" customWidth="1"/>
    <col min="15" max="15" width="6.00390625" style="17" customWidth="1"/>
    <col min="16" max="16" width="9.00390625" style="17" bestFit="1" customWidth="1"/>
    <col min="17" max="17" width="5.57421875" style="17" bestFit="1" customWidth="1"/>
    <col min="18" max="18" width="4.140625" style="17" bestFit="1" customWidth="1"/>
    <col min="19" max="16384" width="2.57421875" style="17" customWidth="1"/>
  </cols>
  <sheetData>
    <row r="1" spans="1:18" ht="12.75">
      <c r="A1" s="40"/>
      <c r="B1" s="203" t="s">
        <v>187</v>
      </c>
      <c r="C1" s="203"/>
      <c r="D1" s="203"/>
      <c r="E1" s="134"/>
      <c r="F1" s="134"/>
      <c r="G1" s="134"/>
      <c r="H1" s="134"/>
      <c r="I1" s="134"/>
      <c r="J1" s="134"/>
      <c r="K1" s="134"/>
      <c r="L1" s="134"/>
      <c r="M1" s="134"/>
      <c r="N1" s="134"/>
      <c r="O1" s="134"/>
      <c r="P1" s="134"/>
      <c r="Q1" s="134"/>
      <c r="R1" s="134"/>
    </row>
    <row r="2" spans="1:18" ht="12.75">
      <c r="A2" s="40"/>
      <c r="B2" s="204" t="s">
        <v>13</v>
      </c>
      <c r="C2" s="205"/>
      <c r="D2" s="205"/>
      <c r="E2" s="136"/>
      <c r="F2" s="136"/>
      <c r="G2" s="197"/>
      <c r="H2" s="136"/>
      <c r="I2" s="136"/>
      <c r="J2" s="137"/>
      <c r="K2" s="137"/>
      <c r="L2" s="137"/>
      <c r="M2" s="137"/>
      <c r="N2" s="137"/>
      <c r="O2" s="137"/>
      <c r="P2" s="137"/>
      <c r="Q2" s="137"/>
      <c r="R2" s="137"/>
    </row>
    <row r="3" spans="1:18" ht="12">
      <c r="A3" s="128"/>
      <c r="B3" s="206" t="s">
        <v>237</v>
      </c>
      <c r="C3" s="206"/>
      <c r="D3" s="206"/>
      <c r="E3" s="138"/>
      <c r="F3" s="138"/>
      <c r="G3" s="139"/>
      <c r="H3" s="139"/>
      <c r="I3" s="139"/>
      <c r="J3" s="207" t="s">
        <v>236</v>
      </c>
      <c r="K3" s="208"/>
      <c r="L3" s="208"/>
      <c r="M3" s="209"/>
      <c r="N3" s="186" t="s">
        <v>192</v>
      </c>
      <c r="O3" s="186" t="s">
        <v>193</v>
      </c>
      <c r="P3" s="199" t="s">
        <v>196</v>
      </c>
      <c r="Q3" s="200"/>
      <c r="R3" s="201"/>
    </row>
    <row r="4" spans="1:18" ht="45">
      <c r="A4" s="129"/>
      <c r="B4" s="167"/>
      <c r="C4" s="54" t="s">
        <v>198</v>
      </c>
      <c r="D4" s="54" t="s">
        <v>210</v>
      </c>
      <c r="E4" s="168" t="s">
        <v>211</v>
      </c>
      <c r="F4" s="56" t="s">
        <v>212</v>
      </c>
      <c r="G4" s="56" t="s">
        <v>213</v>
      </c>
      <c r="H4" s="169" t="s">
        <v>234</v>
      </c>
      <c r="I4" s="169" t="s">
        <v>220</v>
      </c>
      <c r="J4" s="55" t="s">
        <v>228</v>
      </c>
      <c r="K4" s="57" t="s">
        <v>222</v>
      </c>
      <c r="L4" s="57" t="s">
        <v>223</v>
      </c>
      <c r="M4" s="57" t="s">
        <v>224</v>
      </c>
      <c r="N4" s="55" t="s">
        <v>221</v>
      </c>
      <c r="O4" s="57" t="s">
        <v>226</v>
      </c>
      <c r="P4" s="55" t="s">
        <v>221</v>
      </c>
      <c r="Q4" s="57" t="s">
        <v>222</v>
      </c>
      <c r="R4" s="57" t="s">
        <v>224</v>
      </c>
    </row>
    <row r="5" spans="1:18" ht="9">
      <c r="A5" s="130"/>
      <c r="B5" s="145"/>
      <c r="C5" s="146"/>
      <c r="D5" s="147"/>
      <c r="E5" s="148"/>
      <c r="F5" s="149"/>
      <c r="G5" s="150"/>
      <c r="H5" s="150"/>
      <c r="I5" s="150"/>
      <c r="J5" s="151"/>
      <c r="K5" s="152"/>
      <c r="L5" s="152"/>
      <c r="M5" s="151"/>
      <c r="N5" s="151"/>
      <c r="O5" s="152"/>
      <c r="P5" s="151"/>
      <c r="Q5" s="152"/>
      <c r="R5" s="151"/>
    </row>
    <row r="6" spans="1:18" ht="11.25">
      <c r="A6" s="131">
        <v>1</v>
      </c>
      <c r="B6" s="100" t="s">
        <v>231</v>
      </c>
      <c r="C6" s="117" t="s">
        <v>177</v>
      </c>
      <c r="D6" s="85" t="s">
        <v>177</v>
      </c>
      <c r="E6" s="105">
        <v>42005</v>
      </c>
      <c r="F6" s="68" t="s">
        <v>10</v>
      </c>
      <c r="G6" s="63">
        <v>343</v>
      </c>
      <c r="H6" s="153">
        <v>630</v>
      </c>
      <c r="I6" s="84">
        <v>1</v>
      </c>
      <c r="J6" s="109">
        <v>8765610</v>
      </c>
      <c r="K6" s="110">
        <v>822798</v>
      </c>
      <c r="L6" s="154">
        <f>+K6/H6</f>
        <v>1306.0285714285715</v>
      </c>
      <c r="M6" s="155">
        <f>+J6/K6</f>
        <v>10.653416755996004</v>
      </c>
      <c r="N6" s="86">
        <v>10483590</v>
      </c>
      <c r="O6" s="127">
        <f aca="true" t="shared" si="0" ref="O6:O12">IF(N6&lt;&gt;0,-(N6-J6)/N6,"")</f>
        <v>-0.1638732533416511</v>
      </c>
      <c r="P6" s="89">
        <v>10483590</v>
      </c>
      <c r="Q6" s="90">
        <v>977851</v>
      </c>
      <c r="R6" s="123">
        <f aca="true" t="shared" si="1" ref="R6:R12">P6/Q6</f>
        <v>10.721050548600962</v>
      </c>
    </row>
    <row r="7" spans="1:18" ht="11.25">
      <c r="A7" s="131">
        <v>2</v>
      </c>
      <c r="B7" s="100" t="s">
        <v>231</v>
      </c>
      <c r="C7" s="118" t="s">
        <v>180</v>
      </c>
      <c r="D7" s="67" t="s">
        <v>181</v>
      </c>
      <c r="E7" s="106">
        <v>42006</v>
      </c>
      <c r="F7" s="68" t="s">
        <v>37</v>
      </c>
      <c r="G7" s="157">
        <v>117</v>
      </c>
      <c r="H7" s="63">
        <v>117</v>
      </c>
      <c r="I7" s="84">
        <v>1</v>
      </c>
      <c r="J7" s="111">
        <v>856117.4</v>
      </c>
      <c r="K7" s="112">
        <v>71180</v>
      </c>
      <c r="L7" s="154">
        <f aca="true" t="shared" si="2" ref="L7:L12">+K7/H7</f>
        <v>608.3760683760684</v>
      </c>
      <c r="M7" s="155">
        <f aca="true" t="shared" si="3" ref="M7:M12">+J7/K7</f>
        <v>12.027499297555494</v>
      </c>
      <c r="N7" s="79"/>
      <c r="O7" s="127">
        <f t="shared" si="0"/>
      </c>
      <c r="P7" s="79">
        <v>856117.4</v>
      </c>
      <c r="Q7" s="80">
        <v>71180</v>
      </c>
      <c r="R7" s="123">
        <f t="shared" si="1"/>
        <v>12.027499297555494</v>
      </c>
    </row>
    <row r="8" spans="1:18" ht="11.25">
      <c r="A8" s="131">
        <v>3</v>
      </c>
      <c r="B8" s="100" t="s">
        <v>231</v>
      </c>
      <c r="C8" s="117" t="s">
        <v>178</v>
      </c>
      <c r="D8" s="85" t="s">
        <v>185</v>
      </c>
      <c r="E8" s="105">
        <v>42006</v>
      </c>
      <c r="F8" s="68" t="s">
        <v>10</v>
      </c>
      <c r="G8" s="63">
        <v>30</v>
      </c>
      <c r="H8" s="153">
        <v>30</v>
      </c>
      <c r="I8" s="84">
        <v>1</v>
      </c>
      <c r="J8" s="109">
        <v>367037</v>
      </c>
      <c r="K8" s="110">
        <v>24740</v>
      </c>
      <c r="L8" s="154">
        <f t="shared" si="2"/>
        <v>824.6666666666666</v>
      </c>
      <c r="M8" s="155">
        <f t="shared" si="3"/>
        <v>14.835772029102667</v>
      </c>
      <c r="N8" s="86"/>
      <c r="O8" s="127">
        <f t="shared" si="0"/>
      </c>
      <c r="P8" s="89">
        <v>367037</v>
      </c>
      <c r="Q8" s="90">
        <v>24740</v>
      </c>
      <c r="R8" s="123">
        <f t="shared" si="1"/>
        <v>14.835772029102667</v>
      </c>
    </row>
    <row r="9" spans="1:18" ht="11.25">
      <c r="A9" s="131">
        <v>4</v>
      </c>
      <c r="B9" s="100" t="s">
        <v>231</v>
      </c>
      <c r="C9" s="117" t="s">
        <v>175</v>
      </c>
      <c r="D9" s="85" t="s">
        <v>175</v>
      </c>
      <c r="E9" s="105">
        <v>42006</v>
      </c>
      <c r="F9" s="68" t="s">
        <v>25</v>
      </c>
      <c r="G9" s="63">
        <v>68</v>
      </c>
      <c r="H9" s="153">
        <v>68</v>
      </c>
      <c r="I9" s="84">
        <v>1</v>
      </c>
      <c r="J9" s="109">
        <v>98410</v>
      </c>
      <c r="K9" s="110">
        <v>10143</v>
      </c>
      <c r="L9" s="154">
        <f t="shared" si="2"/>
        <v>149.16176470588235</v>
      </c>
      <c r="M9" s="155">
        <f t="shared" si="3"/>
        <v>9.702257714680075</v>
      </c>
      <c r="N9" s="86"/>
      <c r="O9" s="127">
        <f t="shared" si="0"/>
      </c>
      <c r="P9" s="86">
        <v>98410</v>
      </c>
      <c r="Q9" s="87">
        <v>10143</v>
      </c>
      <c r="R9" s="123">
        <f t="shared" si="1"/>
        <v>9.702257714680075</v>
      </c>
    </row>
    <row r="10" spans="1:18" ht="11.25">
      <c r="A10" s="131">
        <v>5</v>
      </c>
      <c r="B10" s="100" t="s">
        <v>231</v>
      </c>
      <c r="C10" s="117" t="s">
        <v>172</v>
      </c>
      <c r="D10" s="85" t="s">
        <v>173</v>
      </c>
      <c r="E10" s="105">
        <v>42006</v>
      </c>
      <c r="F10" s="68" t="s">
        <v>80</v>
      </c>
      <c r="G10" s="63">
        <v>16</v>
      </c>
      <c r="H10" s="153">
        <v>16</v>
      </c>
      <c r="I10" s="84">
        <v>1</v>
      </c>
      <c r="J10" s="109">
        <v>49861.2</v>
      </c>
      <c r="K10" s="110">
        <v>3370</v>
      </c>
      <c r="L10" s="154">
        <f t="shared" si="2"/>
        <v>210.625</v>
      </c>
      <c r="M10" s="155">
        <f t="shared" si="3"/>
        <v>14.79560830860534</v>
      </c>
      <c r="N10" s="86"/>
      <c r="O10" s="127">
        <f t="shared" si="0"/>
      </c>
      <c r="P10" s="86">
        <v>49861.2</v>
      </c>
      <c r="Q10" s="87">
        <v>3370</v>
      </c>
      <c r="R10" s="123">
        <f t="shared" si="1"/>
        <v>14.79560830860534</v>
      </c>
    </row>
    <row r="11" spans="1:18" ht="11.25">
      <c r="A11" s="131">
        <v>6</v>
      </c>
      <c r="B11" s="100" t="s">
        <v>231</v>
      </c>
      <c r="C11" s="117" t="s">
        <v>169</v>
      </c>
      <c r="D11" s="85" t="s">
        <v>171</v>
      </c>
      <c r="E11" s="105">
        <v>42006</v>
      </c>
      <c r="F11" s="68" t="s">
        <v>19</v>
      </c>
      <c r="G11" s="63">
        <v>6</v>
      </c>
      <c r="H11" s="153">
        <v>6</v>
      </c>
      <c r="I11" s="84">
        <v>1</v>
      </c>
      <c r="J11" s="109">
        <v>15492</v>
      </c>
      <c r="K11" s="110">
        <v>1305</v>
      </c>
      <c r="L11" s="154">
        <f t="shared" si="2"/>
        <v>217.5</v>
      </c>
      <c r="M11" s="155">
        <f t="shared" si="3"/>
        <v>11.871264367816092</v>
      </c>
      <c r="N11" s="86"/>
      <c r="O11" s="127">
        <f t="shared" si="0"/>
      </c>
      <c r="P11" s="86">
        <v>15492</v>
      </c>
      <c r="Q11" s="87">
        <v>1305</v>
      </c>
      <c r="R11" s="123">
        <f t="shared" si="1"/>
        <v>11.871264367816092</v>
      </c>
    </row>
    <row r="12" spans="1:18" ht="11.25">
      <c r="A12" s="131">
        <v>7</v>
      </c>
      <c r="B12" s="100" t="s">
        <v>231</v>
      </c>
      <c r="C12" s="117" t="s">
        <v>183</v>
      </c>
      <c r="D12" s="85" t="s">
        <v>183</v>
      </c>
      <c r="E12" s="105">
        <v>42006</v>
      </c>
      <c r="F12" s="68" t="s">
        <v>23</v>
      </c>
      <c r="G12" s="63">
        <v>13</v>
      </c>
      <c r="H12" s="63">
        <v>13</v>
      </c>
      <c r="I12" s="84">
        <v>1</v>
      </c>
      <c r="J12" s="113">
        <v>5618</v>
      </c>
      <c r="K12" s="114">
        <v>611</v>
      </c>
      <c r="L12" s="154">
        <f t="shared" si="2"/>
        <v>47</v>
      </c>
      <c r="M12" s="155">
        <f t="shared" si="3"/>
        <v>9.194762684124386</v>
      </c>
      <c r="N12" s="86"/>
      <c r="O12" s="127">
        <f t="shared" si="0"/>
      </c>
      <c r="P12" s="95">
        <v>5618</v>
      </c>
      <c r="Q12" s="96">
        <v>611</v>
      </c>
      <c r="R12" s="123">
        <f t="shared" si="1"/>
        <v>9.194762684124386</v>
      </c>
    </row>
  </sheetData>
  <sheetProtection/>
  <mergeCells count="5">
    <mergeCell ref="B1:D1"/>
    <mergeCell ref="B2:D2"/>
    <mergeCell ref="B3:D3"/>
    <mergeCell ref="J3:M3"/>
    <mergeCell ref="P3:R3"/>
  </mergeCells>
  <hyperlinks>
    <hyperlink ref="B2" r:id="rId1" display="http://www.antraktsinema.com"/>
  </hyperlinks>
  <printOptions/>
  <pageMargins left="0.3" right="0.22" top="0.41" bottom="0.4" header="0.33" footer="0.31496062992125984"/>
  <pageSetup horizontalDpi="600" verticalDpi="600" orientation="portrait" paperSize="9" scale="5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Sadi Cilingir</cp:lastModifiedBy>
  <cp:lastPrinted>2014-06-13T18:51:15Z</cp:lastPrinted>
  <dcterms:created xsi:type="dcterms:W3CDTF">2006-03-15T09:07:04Z</dcterms:created>
  <dcterms:modified xsi:type="dcterms:W3CDTF">2015-01-13T06:40:38Z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