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35"/>
  </bookViews>
  <sheets>
    <sheet name="2015_14_03-09.04" sheetId="59" r:id="rId1"/>
    <sheet name="2015_13_27.03-02.04" sheetId="58" r:id="rId2"/>
    <sheet name="2015_12_20-26.03" sheetId="56" r:id="rId3"/>
    <sheet name="2015_11_13-19.03" sheetId="57" r:id="rId4"/>
    <sheet name="2015_10_06-12.03" sheetId="55" r:id="rId5"/>
    <sheet name="2015_09_27.02-05.03" sheetId="54" r:id="rId6"/>
    <sheet name="2015_08_20-26.02" sheetId="53" r:id="rId7"/>
    <sheet name="2015_07_13-19.02" sheetId="52" r:id="rId8"/>
    <sheet name="2015_06_06-12.02" sheetId="51" r:id="rId9"/>
    <sheet name="2015_05_30.01-05.02" sheetId="50" r:id="rId10"/>
    <sheet name="2015_04_23-29.01" sheetId="49" r:id="rId11"/>
    <sheet name="2015_03_16-22.01" sheetId="48" r:id="rId12"/>
    <sheet name="2015_02_09-15.01" sheetId="47" r:id="rId13"/>
    <sheet name="2015_01_02-08.01" sheetId="46" r:id="rId14"/>
  </sheets>
  <definedNames>
    <definedName name="_xlnm._FilterDatabase" localSheetId="4" hidden="1">'2015_10_06-12.03'!$J$5:$M$5</definedName>
    <definedName name="_xlnm._FilterDatabase" localSheetId="3" hidden="1">'2015_11_13-19.03'!$J$5:$M$5</definedName>
    <definedName name="_xlnm._FilterDatabase" localSheetId="2" hidden="1">'2015_12_20-26.03'!$J$5:$M$5</definedName>
    <definedName name="_xlnm._FilterDatabase" localSheetId="1" hidden="1">'2015_13_27.03-02.04'!$J$5:$M$5</definedName>
    <definedName name="_xlnm._FilterDatabase" localSheetId="0" hidden="1">'2015_14_03-09.04'!$J$5:$M$5</definedName>
  </definedNames>
  <calcPr calcId="145621" concurrentCalc="0"/>
</workbook>
</file>

<file path=xl/calcChain.xml><?xml version="1.0" encoding="utf-8"?>
<calcChain xmlns="http://schemas.openxmlformats.org/spreadsheetml/2006/main">
  <c r="O6" i="59" l="1"/>
  <c r="N6" i="59"/>
  <c r="B7" i="59"/>
  <c r="B8" i="59"/>
  <c r="B9" i="59"/>
  <c r="B10" i="59"/>
  <c r="B6" i="59"/>
  <c r="P6" i="59"/>
  <c r="M6" i="59"/>
  <c r="L6" i="59"/>
  <c r="O7" i="59"/>
  <c r="N7" i="59"/>
  <c r="O9" i="59"/>
  <c r="N9" i="59"/>
  <c r="O8" i="59"/>
  <c r="N8" i="59"/>
  <c r="O10" i="59"/>
  <c r="N10" i="59"/>
  <c r="P8" i="59"/>
  <c r="M8" i="59"/>
  <c r="L8" i="59"/>
  <c r="P9" i="59"/>
  <c r="M9" i="59"/>
  <c r="L9" i="59"/>
  <c r="P10" i="59"/>
  <c r="M10" i="59"/>
  <c r="L10" i="59"/>
  <c r="P7" i="59"/>
  <c r="M7" i="59"/>
  <c r="L7" i="59"/>
  <c r="B7" i="58"/>
  <c r="B8" i="58"/>
  <c r="B9" i="58"/>
  <c r="B10" i="58"/>
  <c r="B11" i="58"/>
  <c r="O11" i="58"/>
  <c r="N11" i="58"/>
  <c r="O9" i="58"/>
  <c r="N9" i="58"/>
  <c r="O7" i="58"/>
  <c r="N7" i="58"/>
  <c r="M7" i="58"/>
  <c r="L7" i="58"/>
  <c r="O8" i="58"/>
  <c r="N8" i="58"/>
  <c r="M8" i="58"/>
  <c r="L8" i="58"/>
  <c r="O6" i="58"/>
  <c r="N6" i="58"/>
  <c r="P7" i="58"/>
  <c r="P8" i="58"/>
  <c r="O10" i="58"/>
  <c r="N10" i="58"/>
  <c r="M11" i="58"/>
  <c r="L11" i="58"/>
  <c r="P10" i="58"/>
  <c r="M10" i="58"/>
  <c r="L10" i="58"/>
  <c r="M9" i="58"/>
  <c r="L9" i="58"/>
  <c r="P6" i="58"/>
  <c r="M6" i="58"/>
  <c r="L6" i="58"/>
  <c r="B6" i="58"/>
  <c r="P9" i="58"/>
  <c r="P11" i="58"/>
  <c r="O6" i="56"/>
  <c r="N6" i="56"/>
  <c r="O11" i="56"/>
  <c r="N11" i="56"/>
  <c r="P11" i="56"/>
  <c r="M11" i="56"/>
  <c r="L11" i="56"/>
  <c r="O10" i="56"/>
  <c r="N10" i="56"/>
  <c r="P10" i="56"/>
  <c r="M10" i="56"/>
  <c r="L10" i="56"/>
  <c r="O9" i="56"/>
  <c r="P9" i="56"/>
  <c r="N9" i="56"/>
  <c r="M9" i="56"/>
  <c r="L9" i="56"/>
  <c r="P8" i="56"/>
  <c r="O8" i="56"/>
  <c r="N8" i="56"/>
  <c r="M8" i="56"/>
  <c r="L8" i="56"/>
  <c r="P7" i="56"/>
  <c r="O7" i="56"/>
  <c r="N7" i="56"/>
  <c r="M7" i="56"/>
  <c r="L7" i="56"/>
  <c r="P6" i="56"/>
  <c r="M6" i="56"/>
  <c r="L6" i="56"/>
  <c r="O15" i="57"/>
  <c r="N15" i="57"/>
  <c r="M15" i="57"/>
  <c r="L15" i="57"/>
  <c r="O14" i="57"/>
  <c r="N14" i="57"/>
  <c r="P14" i="57"/>
  <c r="M14" i="57"/>
  <c r="L14" i="57"/>
  <c r="O13" i="57"/>
  <c r="N13" i="57"/>
  <c r="P13" i="57"/>
  <c r="M13" i="57"/>
  <c r="L13" i="57"/>
  <c r="O12" i="57"/>
  <c r="N12" i="57"/>
  <c r="P12" i="57"/>
  <c r="M12" i="57"/>
  <c r="L12" i="57"/>
  <c r="O11" i="57"/>
  <c r="N11" i="57"/>
  <c r="M11" i="57"/>
  <c r="L11" i="57"/>
  <c r="P10" i="57"/>
  <c r="O10" i="57"/>
  <c r="N10" i="57"/>
  <c r="M10" i="57"/>
  <c r="L10" i="57"/>
  <c r="O9" i="57"/>
  <c r="N9" i="57"/>
  <c r="M9" i="57"/>
  <c r="L9" i="57"/>
  <c r="P8" i="57"/>
  <c r="O8" i="57"/>
  <c r="N8" i="57"/>
  <c r="M8" i="57"/>
  <c r="L8" i="57"/>
  <c r="O7" i="57"/>
  <c r="N7" i="57"/>
  <c r="M7" i="57"/>
  <c r="L7" i="57"/>
  <c r="O6" i="57"/>
  <c r="N6" i="57"/>
  <c r="P6" i="57"/>
  <c r="M6" i="57"/>
  <c r="L6" i="57"/>
  <c r="B6" i="57"/>
  <c r="B7" i="57"/>
  <c r="B8" i="57"/>
  <c r="B9" i="57"/>
  <c r="B10" i="57"/>
  <c r="B11" i="57"/>
  <c r="B12" i="57"/>
  <c r="B13" i="57"/>
  <c r="B14" i="57"/>
  <c r="B15" i="57"/>
  <c r="P7" i="57"/>
  <c r="P15" i="57"/>
  <c r="P9" i="57"/>
  <c r="P11" i="57"/>
  <c r="B6" i="56"/>
  <c r="B7" i="56"/>
  <c r="B8" i="56"/>
  <c r="B9" i="56"/>
  <c r="B10" i="56"/>
  <c r="B11" i="56"/>
  <c r="O11" i="55"/>
  <c r="N11" i="55"/>
  <c r="O9" i="55"/>
  <c r="N9" i="55"/>
  <c r="O8" i="55"/>
  <c r="N8" i="55"/>
  <c r="O6" i="55"/>
  <c r="N6" i="55"/>
  <c r="O14" i="55"/>
  <c r="N14" i="55"/>
  <c r="O13" i="55"/>
  <c r="N13" i="55"/>
  <c r="O15" i="55"/>
  <c r="N15" i="55"/>
  <c r="O12" i="55"/>
  <c r="N12" i="55"/>
  <c r="O16" i="55"/>
  <c r="N16" i="55"/>
  <c r="O10" i="55"/>
  <c r="N10" i="55"/>
  <c r="O7" i="55"/>
  <c r="N7" i="55"/>
  <c r="M10" i="55"/>
  <c r="L10" i="55"/>
  <c r="P10" i="55"/>
  <c r="P11" i="55"/>
  <c r="M11" i="55"/>
  <c r="L11" i="55"/>
  <c r="P15" i="55"/>
  <c r="M15" i="55"/>
  <c r="L15" i="55"/>
  <c r="P14" i="55"/>
  <c r="M14" i="55"/>
  <c r="L14" i="55"/>
  <c r="M13" i="55"/>
  <c r="L13" i="55"/>
  <c r="P16" i="55"/>
  <c r="M16" i="55"/>
  <c r="L16" i="55"/>
  <c r="P12" i="55"/>
  <c r="M12" i="55"/>
  <c r="L12" i="55"/>
  <c r="P9" i="55"/>
  <c r="M9" i="55"/>
  <c r="L9" i="55"/>
  <c r="P8" i="55"/>
  <c r="M8" i="55"/>
  <c r="L8" i="55"/>
  <c r="M7" i="55"/>
  <c r="L7" i="55"/>
  <c r="P6" i="55"/>
  <c r="M6" i="55"/>
  <c r="L6" i="55"/>
  <c r="B6" i="55"/>
  <c r="B7" i="55"/>
  <c r="B8" i="55"/>
  <c r="B9" i="55"/>
  <c r="B10" i="55"/>
  <c r="B11" i="55"/>
  <c r="B12" i="55"/>
  <c r="B13" i="55"/>
  <c r="B14" i="55"/>
  <c r="B15" i="55"/>
  <c r="B16" i="55"/>
  <c r="P7" i="55"/>
  <c r="P13" i="55"/>
  <c r="O8" i="54"/>
  <c r="N8" i="54"/>
  <c r="O11" i="54"/>
  <c r="N11" i="54"/>
  <c r="P11" i="54"/>
  <c r="M11" i="54"/>
  <c r="L11" i="54"/>
  <c r="O10" i="54"/>
  <c r="N10" i="54"/>
  <c r="M10" i="54"/>
  <c r="L10" i="54"/>
  <c r="O9" i="54"/>
  <c r="N9" i="54"/>
  <c r="P9" i="54"/>
  <c r="M9" i="54"/>
  <c r="L9" i="54"/>
  <c r="P8" i="54"/>
  <c r="M8" i="54"/>
  <c r="L8" i="54"/>
  <c r="O7" i="54"/>
  <c r="N7" i="54"/>
  <c r="P7" i="54"/>
  <c r="M7" i="54"/>
  <c r="L7" i="54"/>
  <c r="O6" i="54"/>
  <c r="N6" i="54"/>
  <c r="P6" i="54"/>
  <c r="M6" i="54"/>
  <c r="L6" i="54"/>
  <c r="B6" i="54"/>
  <c r="B7" i="54"/>
  <c r="B8" i="54"/>
  <c r="B9" i="54"/>
  <c r="B10" i="54"/>
  <c r="P10" i="54"/>
  <c r="B11" i="54"/>
  <c r="O7" i="53"/>
  <c r="N7" i="53"/>
  <c r="O6" i="53"/>
  <c r="N6" i="53"/>
  <c r="O8" i="53"/>
  <c r="N8" i="53"/>
  <c r="O10" i="53"/>
  <c r="N10" i="53"/>
  <c r="O9" i="53"/>
  <c r="N9" i="53"/>
  <c r="P10" i="53"/>
  <c r="M10" i="53"/>
  <c r="L10" i="53"/>
  <c r="P9" i="53"/>
  <c r="M9" i="53"/>
  <c r="L9" i="53"/>
  <c r="P8" i="53"/>
  <c r="M8" i="53"/>
  <c r="L8" i="53"/>
  <c r="P7" i="53"/>
  <c r="M7" i="53"/>
  <c r="L7" i="53"/>
  <c r="P6" i="53"/>
  <c r="M6" i="53"/>
  <c r="L6" i="53"/>
  <c r="B6" i="53"/>
  <c r="B7" i="53"/>
  <c r="B8" i="53"/>
  <c r="B9" i="53"/>
  <c r="B10" i="53"/>
  <c r="O7" i="52"/>
  <c r="N7" i="52"/>
  <c r="O6" i="52"/>
  <c r="N6" i="52"/>
  <c r="O8" i="52"/>
  <c r="N8" i="52"/>
  <c r="O9" i="52"/>
  <c r="N9" i="52"/>
  <c r="P9" i="52"/>
  <c r="M9" i="52"/>
  <c r="L9" i="52"/>
  <c r="P8" i="52"/>
  <c r="M8" i="52"/>
  <c r="L8" i="52"/>
  <c r="P7" i="52"/>
  <c r="M7" i="52"/>
  <c r="L7" i="52"/>
  <c r="M6" i="52"/>
  <c r="L6" i="52"/>
  <c r="B6" i="52"/>
  <c r="B7" i="52"/>
  <c r="B8" i="52"/>
  <c r="B9" i="52"/>
  <c r="P6" i="52"/>
  <c r="O10" i="51"/>
  <c r="N10" i="51"/>
  <c r="P10" i="51"/>
  <c r="M10" i="51"/>
  <c r="L10" i="51"/>
  <c r="O9" i="51"/>
  <c r="N9" i="51"/>
  <c r="P9" i="51"/>
  <c r="M9" i="51"/>
  <c r="L9" i="51"/>
  <c r="O8" i="51"/>
  <c r="N8" i="51"/>
  <c r="P8" i="51"/>
  <c r="M8" i="51"/>
  <c r="L8" i="51"/>
  <c r="O7" i="51"/>
  <c r="N7" i="51"/>
  <c r="M7" i="51"/>
  <c r="L7" i="51"/>
  <c r="O6" i="51"/>
  <c r="N6" i="51"/>
  <c r="M6" i="51"/>
  <c r="L6" i="51"/>
  <c r="B6" i="51"/>
  <c r="B7" i="51"/>
  <c r="B8" i="51"/>
  <c r="B9" i="51"/>
  <c r="B10" i="51"/>
  <c r="P7" i="51"/>
  <c r="P6" i="51"/>
  <c r="O6" i="50"/>
  <c r="N6" i="50"/>
  <c r="O8" i="50"/>
  <c r="N8" i="50"/>
  <c r="O10" i="50"/>
  <c r="N10" i="50"/>
  <c r="O7" i="50"/>
  <c r="N7" i="50"/>
  <c r="O9" i="50"/>
  <c r="N9" i="50"/>
  <c r="M9" i="50"/>
  <c r="L9" i="50"/>
  <c r="P9" i="50"/>
  <c r="P10" i="50"/>
  <c r="M10" i="50"/>
  <c r="L10" i="50"/>
  <c r="P8" i="50"/>
  <c r="M8" i="50"/>
  <c r="L8" i="50"/>
  <c r="P7" i="50"/>
  <c r="M7" i="50"/>
  <c r="L7" i="50"/>
  <c r="P6" i="50"/>
  <c r="M6" i="50"/>
  <c r="L6" i="50"/>
  <c r="B6" i="50"/>
  <c r="B7" i="50"/>
  <c r="B8" i="50"/>
  <c r="B9" i="50"/>
  <c r="B10" i="50"/>
  <c r="O6" i="49"/>
  <c r="N6" i="49"/>
  <c r="O7" i="49"/>
  <c r="N7" i="49"/>
  <c r="O9" i="49"/>
  <c r="N9" i="49"/>
  <c r="O10" i="49"/>
  <c r="N10" i="49"/>
  <c r="O8" i="49"/>
  <c r="N8" i="49"/>
  <c r="M8" i="49"/>
  <c r="L8" i="49"/>
  <c r="P8" i="49"/>
  <c r="P10" i="49"/>
  <c r="M10" i="49"/>
  <c r="L10" i="49"/>
  <c r="M9" i="49"/>
  <c r="L9" i="49"/>
  <c r="M7" i="49"/>
  <c r="L7" i="49"/>
  <c r="P6" i="49"/>
  <c r="M6" i="49"/>
  <c r="L6" i="49"/>
  <c r="B6" i="49"/>
  <c r="B7" i="49"/>
  <c r="B8" i="49"/>
  <c r="B9" i="49"/>
  <c r="B10" i="49"/>
  <c r="P7" i="49"/>
  <c r="P9" i="49"/>
  <c r="N10" i="48"/>
  <c r="O10" i="48"/>
  <c r="M10" i="48"/>
  <c r="L10" i="48"/>
  <c r="N9" i="48"/>
  <c r="O9" i="48"/>
  <c r="M9" i="48"/>
  <c r="L9" i="48"/>
  <c r="N8" i="48"/>
  <c r="O8" i="48"/>
  <c r="M8" i="48"/>
  <c r="L8" i="48"/>
  <c r="N7" i="48"/>
  <c r="O7" i="48"/>
  <c r="M7" i="48"/>
  <c r="L7" i="48"/>
  <c r="N6" i="48"/>
  <c r="O6" i="48"/>
  <c r="M6" i="48"/>
  <c r="L6" i="48"/>
  <c r="B6" i="48"/>
  <c r="B7" i="48"/>
  <c r="B8" i="48"/>
  <c r="B9" i="48"/>
  <c r="B10" i="48"/>
  <c r="B6" i="47"/>
  <c r="B7" i="47"/>
  <c r="B8" i="47"/>
  <c r="B9" i="47"/>
  <c r="O9" i="47"/>
  <c r="N9" i="47"/>
  <c r="P9" i="47"/>
  <c r="O6" i="47"/>
  <c r="N6" i="47"/>
  <c r="P6" i="47"/>
  <c r="O7" i="47"/>
  <c r="N7" i="47"/>
  <c r="P7" i="47"/>
  <c r="O8" i="47"/>
  <c r="N8" i="47"/>
  <c r="P8" i="47"/>
  <c r="M8" i="47"/>
  <c r="L8" i="47"/>
  <c r="M7" i="47"/>
  <c r="L7" i="47"/>
  <c r="M9" i="47"/>
  <c r="L9" i="47"/>
  <c r="M6" i="47"/>
  <c r="L6" i="47"/>
  <c r="O6" i="46"/>
  <c r="N6" i="46"/>
  <c r="B6" i="46"/>
  <c r="B7" i="46"/>
  <c r="B8" i="46"/>
  <c r="B9" i="46"/>
  <c r="B10" i="46"/>
  <c r="O9" i="46"/>
  <c r="P9" i="46"/>
  <c r="N9" i="46"/>
  <c r="O10" i="46"/>
  <c r="N10" i="46"/>
  <c r="O8" i="46"/>
  <c r="P8" i="46"/>
  <c r="N8" i="46"/>
  <c r="O7" i="46"/>
  <c r="N7" i="46"/>
  <c r="P7" i="46"/>
  <c r="M8" i="46"/>
  <c r="L8" i="46"/>
  <c r="M7" i="46"/>
  <c r="L7" i="46"/>
  <c r="P10" i="46"/>
  <c r="M10" i="46"/>
  <c r="L10" i="46"/>
  <c r="M9" i="46"/>
  <c r="L9" i="46"/>
  <c r="M6" i="46"/>
  <c r="L6" i="46"/>
  <c r="P6" i="46"/>
  <c r="P6" i="48"/>
  <c r="P7" i="48"/>
  <c r="P9" i="48"/>
  <c r="P10" i="48"/>
  <c r="P8" i="48"/>
</calcChain>
</file>

<file path=xl/sharedStrings.xml><?xml version="1.0" encoding="utf-8"?>
<sst xmlns="http://schemas.openxmlformats.org/spreadsheetml/2006/main" count="540" uniqueCount="68">
  <si>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</si>
  <si>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</si>
  <si>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</si>
  <si>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</si>
  <si>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</si>
  <si>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</si>
  <si>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</si>
  <si>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</si>
  <si>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</si>
  <si>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</si>
  <si>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</si>
  <si>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</si>
  <si>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</si>
  <si>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</si>
  <si>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</si>
  <si>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</si>
  <si>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</si>
  <si>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</si>
  <si>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</si>
  <si>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</si>
  <si>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</si>
  <si>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</si>
  <si>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</si>
  <si>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</si>
  <si>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</si>
  <si>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</si>
  <si>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</si>
  <si>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</si>
  <si>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</si>
  <si>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</si>
  <si>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</si>
  <si>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</si>
  <si>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</si>
  <si>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</si>
  <si>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</si>
  <si>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</si>
  <si>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</si>
  <si>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</si>
  <si>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</si>
  <si>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</si>
  <si>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</si>
  <si>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</si>
  <si>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</si>
  <si>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</si>
  <si>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</si>
  <si>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</si>
  <si>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</si>
  <si>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</si>
  <si>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</si>
  <si>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</si>
  <si>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</si>
  <si>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</si>
  <si>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</si>
  <si>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</si>
  <si>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</si>
  <si>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</si>
  <si>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</si>
  <si>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</si>
  <si>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</si>
  <si>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</si>
  <si>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</si>
  <si>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</si>
  <si>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</si>
  <si>
    <t>2015 / 13</t>
  </si>
  <si>
    <t>27 Mart - 02 Nisan 2015</t>
  </si>
  <si>
    <t>2015 / 14</t>
  </si>
  <si>
    <t>03 - 09 Nisan 2015</t>
  </si>
  <si>
    <t>COBBLER,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</si>
</sst>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6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6" fontId="8" fillId="4" borderId="37" xfId="0" applyNumberFormat="1" applyFont="1" applyFill="1" applyBorder="1" applyAlignment="1">
      <alignment vertical="center" shrinkToFit="1"/>
    </xf>
    <xf numFmtId="167" fontId="8" fillId="4" borderId="35" xfId="2" applyNumberFormat="1" applyFont="1" applyFill="1" applyBorder="1" applyAlignment="1" applyProtection="1">
      <alignment vertical="center" shrinkToFit="1"/>
      <protection locked="0"/>
    </xf>
    <xf numFmtId="166" fontId="4" fillId="4" borderId="27" xfId="2" applyNumberFormat="1" applyFont="1" applyFill="1" applyBorder="1" applyAlignment="1" applyProtection="1">
      <alignment horizontal="right" vertical="center" shrinkToFit="1"/>
    </xf>
    <xf numFmtId="3" fontId="4" fillId="4" borderId="28" xfId="2" applyNumberFormat="1" applyFont="1" applyFill="1" applyBorder="1" applyAlignment="1" applyProtection="1">
      <alignment horizontal="right" vertical="center" shrinkToFit="1"/>
    </xf>
    <xf numFmtId="166" fontId="8" fillId="4" borderId="27" xfId="0" applyNumberFormat="1" applyFont="1" applyFill="1" applyBorder="1" applyAlignment="1">
      <alignment vertical="center" shrinkToFit="1"/>
    </xf>
    <xf numFmtId="167" fontId="8" fillId="4" borderId="28" xfId="2" applyNumberFormat="1" applyFont="1" applyFill="1" applyBorder="1" applyAlignment="1" applyProtection="1">
      <alignment vertical="center" shrinkToFit="1"/>
      <protection locked="0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65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66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54</v>
      </c>
      <c r="I6" s="50">
        <v>1</v>
      </c>
      <c r="J6" s="53">
        <v>153138.54999999999</v>
      </c>
      <c r="K6" s="16">
        <v>11493</v>
      </c>
      <c r="L6" s="51">
        <f t="shared" ref="L6" si="0">K6/H6</f>
        <v>212.83333333333334</v>
      </c>
      <c r="M6" s="52">
        <f t="shared" ref="M6" si="1">+J6/K6</f>
        <v>13.324506221178108</v>
      </c>
      <c r="N6" s="54">
        <f>153138.55</f>
        <v>153138.54999999999</v>
      </c>
      <c r="O6" s="55">
        <f>11493</f>
        <v>11493</v>
      </c>
      <c r="P6" s="56">
        <f t="shared" ref="P6" si="2">N6/O6</f>
        <v>13.324506221178108</v>
      </c>
      <c r="Q6" s="29"/>
      <c r="R6" s="29"/>
    </row>
    <row r="7" spans="1:18" s="3" customFormat="1" ht="22.5" customHeight="1" x14ac:dyDescent="0.25">
      <c r="B7" s="18">
        <f t="shared" ref="B7:B10" si="3">B6+1</f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41</v>
      </c>
      <c r="I7" s="20">
        <v>4</v>
      </c>
      <c r="J7" s="21">
        <v>20187.87</v>
      </c>
      <c r="K7" s="22">
        <v>2721</v>
      </c>
      <c r="L7" s="23">
        <f t="shared" ref="L7" si="4">K7/H7</f>
        <v>66.365853658536579</v>
      </c>
      <c r="M7" s="24">
        <f t="shared" ref="M7" si="5">+J7/K7</f>
        <v>7.4192833517089305</v>
      </c>
      <c r="N7" s="25">
        <f>371891.95+241999.75+69894+20187.87</f>
        <v>703973.57</v>
      </c>
      <c r="O7" s="26">
        <f>33703+24038+8305+2721</f>
        <v>68767</v>
      </c>
      <c r="P7" s="27">
        <f t="shared" ref="P7" si="6">N7/O7</f>
        <v>10.237084211903964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3</v>
      </c>
      <c r="I8" s="20">
        <v>11</v>
      </c>
      <c r="J8" s="21">
        <v>2372</v>
      </c>
      <c r="K8" s="22">
        <v>438</v>
      </c>
      <c r="L8" s="23">
        <f>K8/H8</f>
        <v>146</v>
      </c>
      <c r="M8" s="24">
        <f>+J8/K8</f>
        <v>5.4155251141552512</v>
      </c>
      <c r="N8" s="25">
        <f>4241+362258.96+222136.17+49398.98+7963+5272.5+3175+2140+739+469+91+2372</f>
        <v>660256.61</v>
      </c>
      <c r="O8" s="26">
        <f>748+36807+24128+5499+982+687+504+269+97+64+13+438</f>
        <v>70236</v>
      </c>
      <c r="P8" s="27">
        <f>N8/O8</f>
        <v>9.400544023008143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46</v>
      </c>
      <c r="D9" s="58">
        <v>42048</v>
      </c>
      <c r="E9" s="59" t="s">
        <v>9</v>
      </c>
      <c r="F9" s="60" t="s">
        <v>47</v>
      </c>
      <c r="G9" s="61">
        <v>41</v>
      </c>
      <c r="H9" s="19">
        <v>1</v>
      </c>
      <c r="I9" s="20">
        <v>8</v>
      </c>
      <c r="J9" s="21">
        <v>418</v>
      </c>
      <c r="K9" s="22">
        <v>54</v>
      </c>
      <c r="L9" s="23">
        <f>K9/H9</f>
        <v>54</v>
      </c>
      <c r="M9" s="24">
        <f>+J9/K9</f>
        <v>7.7407407407407405</v>
      </c>
      <c r="N9" s="25">
        <f>129506.8+46365.5+5111+2960.5+1288.5+1086.5+622+418</f>
        <v>187358.8</v>
      </c>
      <c r="O9" s="26">
        <f>12756+4851+538+406+161+135+76+54</f>
        <v>18977</v>
      </c>
      <c r="P9" s="27">
        <f>N9/O9</f>
        <v>9.872940928492385</v>
      </c>
      <c r="Q9" s="29"/>
      <c r="R9" s="29"/>
    </row>
    <row r="10" spans="1:18" s="3" customFormat="1" ht="22.5" customHeight="1" thickBot="1" x14ac:dyDescent="0.3">
      <c r="B10" s="4">
        <f t="shared" si="3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20</v>
      </c>
      <c r="J10" s="64">
        <v>128</v>
      </c>
      <c r="K10" s="65">
        <v>16</v>
      </c>
      <c r="L10" s="66">
        <f>K10/H10</f>
        <v>16</v>
      </c>
      <c r="M10" s="67">
        <f>+J10/K10</f>
        <v>8</v>
      </c>
      <c r="N10" s="68">
        <f>1099708.11+593370.74+224185+52839.5+17039.5+9578+7414+5098+4983.5+10660.5+14194.5+2400+3550+2380.5+7656.5+4091.5+1713+2737+828+128</f>
        <v>2064555.85</v>
      </c>
      <c r="O10" s="69">
        <f>102148+56106+22339+5539+1692+934+809+597+525+1619+1502+226+582+302+1163+486+470+558+154+16</f>
        <v>197767</v>
      </c>
      <c r="P10" s="70">
        <f>N10/O10</f>
        <v>10.439334418785743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0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38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39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35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36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31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32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26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27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24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25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A6" sqref="A6:XFD11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63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64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85</v>
      </c>
      <c r="I6" s="50">
        <v>3</v>
      </c>
      <c r="J6" s="53">
        <v>69894</v>
      </c>
      <c r="K6" s="16">
        <v>8305</v>
      </c>
      <c r="L6" s="51">
        <f t="shared" ref="L6" si="0">K6/H6</f>
        <v>97.705882352941174</v>
      </c>
      <c r="M6" s="52">
        <f t="shared" ref="M6" si="1">+J6/K6</f>
        <v>8.4158940397350985</v>
      </c>
      <c r="N6" s="54">
        <f>371891.95+241999.75+69894</f>
        <v>683785.7</v>
      </c>
      <c r="O6" s="55">
        <f>33703+24038+8305</f>
        <v>66046</v>
      </c>
      <c r="P6" s="56">
        <f t="shared" ref="P6" si="2">N6/O6</f>
        <v>10.353173545710565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55</v>
      </c>
      <c r="D7" s="58">
        <v>41845</v>
      </c>
      <c r="E7" s="59" t="s">
        <v>9</v>
      </c>
      <c r="F7" s="60" t="s">
        <v>9</v>
      </c>
      <c r="G7" s="61">
        <v>23</v>
      </c>
      <c r="H7" s="19">
        <v>1</v>
      </c>
      <c r="I7" s="20">
        <v>20</v>
      </c>
      <c r="J7" s="21">
        <v>2013.6</v>
      </c>
      <c r="K7" s="22">
        <v>403</v>
      </c>
      <c r="L7" s="23">
        <f>K7/H7</f>
        <v>403</v>
      </c>
      <c r="M7" s="24">
        <f>+J7/K7</f>
        <v>4.9965260545905705</v>
      </c>
      <c r="N7" s="25">
        <f>73428.48+65677.81+40435.99+20437+22258.56+12040.44+17815.52+6634+2166+2694+5184+2502+3981+1205+69+696+782+2067.5+665+2013.6</f>
        <v>282752.89999999991</v>
      </c>
      <c r="O7" s="26">
        <f>7463+6959+4805+2294+2518+1280+2169+965+358+347+662+324+455+143+13+136+154+177+51+403</f>
        <v>31676</v>
      </c>
      <c r="P7" s="27">
        <f>N7/O7</f>
        <v>8.9264080060613686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25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95967.35+76227.39+34644.5+27256+29590.5+12797.63+9801.17+8948.5+7152.5+16352.94+12150.29+7448.1+8486.06+7400.64+5579.56+3486.52+760+1010+454+162+694+385+790+774+950.4</f>
        <v>369269.05</v>
      </c>
      <c r="O8" s="26">
        <f>9552+7384+3615+3071+3349+1439+1120+971+812+1886+1381+880+989+926+692+485+91+116+49+24+62+55+154+96+190</f>
        <v>39389</v>
      </c>
      <c r="P8" s="27">
        <f t="shared" ref="P8" si="6">N8/O8</f>
        <v>9.3749282794688877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19</v>
      </c>
      <c r="J9" s="21">
        <v>828</v>
      </c>
      <c r="K9" s="22">
        <v>154</v>
      </c>
      <c r="L9" s="23">
        <f>K9/H9</f>
        <v>77</v>
      </c>
      <c r="M9" s="24">
        <f>+J9/K9</f>
        <v>5.3766233766233764</v>
      </c>
      <c r="N9" s="25">
        <f>1099708.11+593370.74+224185+52839.5+17039.5+9578+7414+5098+4983.5+10660.5+14194.5+2400+3550+2380.5+7656.5+4091.5+1713+2737+828</f>
        <v>2064427.85</v>
      </c>
      <c r="O9" s="26">
        <f>102148+56106+22339+5539+1692+934+809+597+525+1619+1502+226+582+302+1163+486+470+558+154</f>
        <v>197751</v>
      </c>
      <c r="P9" s="27">
        <f>N9/O9</f>
        <v>10.439531784921442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7</v>
      </c>
      <c r="J10" s="21">
        <v>622</v>
      </c>
      <c r="K10" s="22">
        <v>76</v>
      </c>
      <c r="L10" s="23">
        <f>K10/H10</f>
        <v>38</v>
      </c>
      <c r="M10" s="24">
        <f>+J10/K10</f>
        <v>8.1842105263157894</v>
      </c>
      <c r="N10" s="25">
        <f>129506.8+46365.5+5111+2960.5+1288.5+1086.5+622</f>
        <v>186940.79999999999</v>
      </c>
      <c r="O10" s="26">
        <f>12756+4851+538+406+161+135+76</f>
        <v>18923</v>
      </c>
      <c r="P10" s="27">
        <f>N10/O10</f>
        <v>9.8790255244940006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1</v>
      </c>
      <c r="I11" s="63">
        <v>10</v>
      </c>
      <c r="J11" s="64">
        <v>91</v>
      </c>
      <c r="K11" s="65">
        <v>13</v>
      </c>
      <c r="L11" s="66">
        <f>K11/H11</f>
        <v>13</v>
      </c>
      <c r="M11" s="67">
        <f>+J11/K11</f>
        <v>7</v>
      </c>
      <c r="N11" s="68">
        <f>4241+362258.96+222136.17+49398.98+7963+5272.5+3175+2140+739+469+91</f>
        <v>657884.61</v>
      </c>
      <c r="O11" s="69">
        <f>748+36807+24128+5499+982+687+504+269+97+64+13</f>
        <v>69798</v>
      </c>
      <c r="P11" s="70">
        <f>N11/O11</f>
        <v>9.4255510186538292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O2" sqref="O2:P2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61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62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75">
        <v>241999.75</v>
      </c>
      <c r="K6" s="76">
        <v>24038</v>
      </c>
      <c r="L6" s="51">
        <f t="shared" ref="L6" si="0">K6/H6</f>
        <v>171.7</v>
      </c>
      <c r="M6" s="52">
        <f t="shared" ref="M6" si="1">+J6/K6</f>
        <v>10.06738289375156</v>
      </c>
      <c r="N6" s="77">
        <f>371891.95+241999.75</f>
        <v>613891.69999999995</v>
      </c>
      <c r="O6" s="78">
        <f>33703+24038</f>
        <v>57741</v>
      </c>
      <c r="P6" s="56">
        <f t="shared" ref="P6" si="2">N6/O6</f>
        <v>10.631816213782233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56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57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53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54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51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52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48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49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43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44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41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42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2015_14_03-09.04</vt:lpstr>
      <vt:lpstr>2015_13_27.03-02.04</vt:lpstr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2015-04-10T13:16:53Z</cp:lastPrinted>
  <dcterms:created xsi:type="dcterms:W3CDTF">2014-02-17T12:24:16Z</dcterms:created>
  <dcterms:modified xsi:type="dcterms:W3CDTF">2015-04-10T13:16:57Z</dcterms:modified>
</cp:coreProperties>
</file>