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400" windowHeight="8250"/>
  </bookViews>
  <sheets>
    <sheet name="2015_18_01-03.05" sheetId="18" r:id="rId1"/>
    <sheet name="2015_17_24-26.04" sheetId="17" r:id="rId2"/>
    <sheet name="2015_16_17-19.04" sheetId="16" r:id="rId3"/>
    <sheet name="2015_15_10-12.04" sheetId="15" r:id="rId4"/>
    <sheet name="2015_14_03-05.04" sheetId="14" r:id="rId5"/>
    <sheet name="2015_13_27-29.03" sheetId="13" r:id="rId6"/>
    <sheet name="2015_12_20-22.03" sheetId="12" r:id="rId7"/>
    <sheet name="2015_11_13-15.03" sheetId="11" r:id="rId8"/>
    <sheet name="2015_10_06-08.03" sheetId="10" r:id="rId9"/>
    <sheet name="2015_09_27.02-01.03" sheetId="9" r:id="rId10"/>
    <sheet name="2015_08_20-22.02" sheetId="8" r:id="rId11"/>
    <sheet name="2015_07_13-15.02" sheetId="7" r:id="rId12"/>
    <sheet name="2015_06_06-08.02" sheetId="6" r:id="rId13"/>
    <sheet name="2015_05_30.01-01.02" sheetId="5" r:id="rId14"/>
    <sheet name="2015_04_23-25.01" sheetId="4" r:id="rId15"/>
    <sheet name="2015_03_16-18.01" sheetId="3" r:id="rId16"/>
    <sheet name="2015_02_09-11.01" sheetId="2" r:id="rId17"/>
    <sheet name="2015_01_02-04.01" sheetId="1" r:id="rId18"/>
  </sheets>
  <definedNames>
    <definedName name="_xlnm._FilterDatabase" localSheetId="17" hidden="1">'2015_01_02-04.01'!$J$5:$X$5</definedName>
    <definedName name="_xlnm._FilterDatabase" localSheetId="16" hidden="1">'2015_02_09-11.01'!$J$5:$X$5</definedName>
    <definedName name="_xlnm._FilterDatabase" localSheetId="15" hidden="1">'2015_03_16-18.01'!$J$5:$X$5</definedName>
    <definedName name="_xlnm._FilterDatabase" localSheetId="14" hidden="1">'2015_04_23-25.01'!$J$5:$X$5</definedName>
    <definedName name="_xlnm._FilterDatabase" localSheetId="13" hidden="1">'2015_05_30.01-01.02'!$J$5:$X$5</definedName>
    <definedName name="_xlnm._FilterDatabase" localSheetId="12" hidden="1">'2015_06_06-08.02'!$J$5:$X$5</definedName>
    <definedName name="_xlnm._FilterDatabase" localSheetId="11" hidden="1">'2015_07_13-15.02'!$J$5:$X$5</definedName>
    <definedName name="_xlnm._FilterDatabase" localSheetId="10" hidden="1">'2015_08_20-22.02'!$J$5:$X$5</definedName>
    <definedName name="_xlnm._FilterDatabase" localSheetId="9" hidden="1">'2015_09_27.02-01.03'!$J$5:$X$5</definedName>
    <definedName name="_xlnm._FilterDatabase" localSheetId="8" hidden="1">'2015_10_06-08.03'!$J$5:$X$5</definedName>
    <definedName name="_xlnm._FilterDatabase" localSheetId="7" hidden="1">'2015_11_13-15.03'!$J$5:$X$5</definedName>
    <definedName name="_xlnm._FilterDatabase" localSheetId="6" hidden="1">'2015_12_20-22.03'!$J$5:$X$5</definedName>
    <definedName name="_xlnm._FilterDatabase" localSheetId="5" hidden="1">'2015_13_27-29.03'!$J$5:$X$5</definedName>
    <definedName name="_xlnm._FilterDatabase" localSheetId="4" hidden="1">'2015_14_03-05.04'!$J$5:$X$5</definedName>
    <definedName name="_xlnm._FilterDatabase" localSheetId="3" hidden="1">'2015_15_10-12.04'!$J$5:$X$5</definedName>
    <definedName name="_xlnm._FilterDatabase" localSheetId="2" hidden="1">'2015_16_17-19.04'!$J$5:$X$5</definedName>
    <definedName name="_xlnm._FilterDatabase" localSheetId="1" hidden="1">'2015_17_24-26.04'!$J$5:$X$5</definedName>
    <definedName name="_xlnm._FilterDatabase" localSheetId="0" hidden="1">'2015_18_01-03.05'!$J$5:$X$5</definedName>
  </definedNames>
  <calcPr calcId="145621" concurrentCalc="0"/>
</workbook>
</file>

<file path=xl/calcChain.xml><?xml version="1.0" encoding="utf-8"?>
<calcChain xmlns="http://schemas.openxmlformats.org/spreadsheetml/2006/main">
  <c r="B7" i="18" l="1"/>
  <c r="B8" i="18"/>
  <c r="B6" i="18"/>
  <c r="P7" i="18"/>
  <c r="U7" i="18"/>
  <c r="X6" i="18"/>
  <c r="P6" i="18"/>
  <c r="Q6" i="18"/>
  <c r="S6" i="18"/>
  <c r="R6" i="18"/>
  <c r="X8" i="18"/>
  <c r="P8" i="18"/>
  <c r="U8" i="18"/>
  <c r="Q8" i="18"/>
  <c r="S8" i="18"/>
  <c r="R8" i="18"/>
  <c r="X7" i="18"/>
  <c r="Q7" i="18"/>
  <c r="S7" i="18"/>
  <c r="R7" i="18"/>
  <c r="B6" i="17"/>
  <c r="B7" i="17"/>
  <c r="B8" i="17"/>
  <c r="B9" i="17"/>
  <c r="X6" i="17"/>
  <c r="P6" i="17"/>
  <c r="Q6" i="17"/>
  <c r="S6" i="17"/>
  <c r="R6" i="17"/>
  <c r="X9" i="17"/>
  <c r="P9" i="17"/>
  <c r="U9" i="17"/>
  <c r="Q9" i="17"/>
  <c r="S9" i="17"/>
  <c r="R9" i="17"/>
  <c r="X7" i="17"/>
  <c r="P7" i="17"/>
  <c r="U7" i="17"/>
  <c r="Q7" i="17"/>
  <c r="S7" i="17"/>
  <c r="R7" i="17"/>
  <c r="X8" i="17"/>
  <c r="P8" i="17"/>
  <c r="U8" i="17"/>
  <c r="Q8" i="17"/>
  <c r="S8" i="17"/>
  <c r="R8" i="17"/>
  <c r="B6" i="16"/>
  <c r="B7" i="16"/>
  <c r="B8" i="16"/>
  <c r="P8" i="16"/>
  <c r="U8" i="16"/>
  <c r="X7" i="16"/>
  <c r="P7" i="16"/>
  <c r="U7" i="16"/>
  <c r="Q7" i="16"/>
  <c r="S7" i="16"/>
  <c r="R7" i="16"/>
  <c r="X8" i="16"/>
  <c r="Q8" i="16"/>
  <c r="S8" i="16"/>
  <c r="R8" i="16"/>
  <c r="X6" i="16"/>
  <c r="P6" i="16"/>
  <c r="U6" i="16"/>
  <c r="Q6" i="16"/>
  <c r="S6" i="16"/>
  <c r="R6" i="16"/>
  <c r="B6" i="15"/>
  <c r="B7" i="15"/>
  <c r="B8" i="15"/>
  <c r="X7" i="15"/>
  <c r="P7" i="15"/>
  <c r="Q7" i="15"/>
  <c r="S7" i="15"/>
  <c r="R7" i="15"/>
  <c r="X8" i="15"/>
  <c r="P8" i="15"/>
  <c r="U8" i="15"/>
  <c r="Q8" i="15"/>
  <c r="S8" i="15"/>
  <c r="R8" i="15"/>
  <c r="X6" i="15"/>
  <c r="P6" i="15"/>
  <c r="U6" i="15"/>
  <c r="Q6" i="15"/>
  <c r="S6" i="15"/>
  <c r="R6" i="15"/>
  <c r="X7" i="14"/>
  <c r="Q7" i="14"/>
  <c r="P7" i="14"/>
  <c r="U7" i="14"/>
  <c r="X6" i="14"/>
  <c r="Q6" i="14"/>
  <c r="R6" i="14"/>
  <c r="P6" i="14"/>
  <c r="B6" i="14"/>
  <c r="B7" i="14"/>
  <c r="S6" i="14"/>
  <c r="S7" i="14"/>
  <c r="R7" i="14"/>
  <c r="U6" i="14"/>
  <c r="B7" i="13"/>
  <c r="X7" i="13"/>
  <c r="Q7" i="13"/>
  <c r="R7" i="13"/>
  <c r="P7" i="13"/>
  <c r="U7" i="13"/>
  <c r="X6" i="13"/>
  <c r="Q6" i="13"/>
  <c r="R6" i="13"/>
  <c r="P6" i="13"/>
  <c r="B6" i="13"/>
  <c r="S7" i="13"/>
  <c r="S6" i="13"/>
  <c r="U6" i="13"/>
  <c r="B7" i="12"/>
  <c r="B8" i="12"/>
  <c r="X7" i="12"/>
  <c r="Q7" i="12"/>
  <c r="P7" i="12"/>
  <c r="U7" i="12"/>
  <c r="X8" i="12"/>
  <c r="Q8" i="12"/>
  <c r="R8" i="12"/>
  <c r="P8" i="12"/>
  <c r="U8" i="12"/>
  <c r="X6" i="12"/>
  <c r="Q6" i="12"/>
  <c r="P6" i="12"/>
  <c r="U6" i="12"/>
  <c r="B6" i="12"/>
  <c r="S6" i="12"/>
  <c r="S7" i="12"/>
  <c r="R6" i="12"/>
  <c r="R7" i="12"/>
  <c r="S8" i="12"/>
  <c r="B7" i="11"/>
  <c r="B8" i="11"/>
  <c r="B9" i="11"/>
  <c r="B6" i="11"/>
  <c r="X6" i="11"/>
  <c r="Q6" i="11"/>
  <c r="R6" i="11"/>
  <c r="P6" i="11"/>
  <c r="X8" i="11"/>
  <c r="Q8" i="11"/>
  <c r="R8" i="11"/>
  <c r="P8" i="11"/>
  <c r="U8" i="11"/>
  <c r="X9" i="11"/>
  <c r="Q9" i="11"/>
  <c r="R9" i="11"/>
  <c r="P9" i="11"/>
  <c r="X7" i="11"/>
  <c r="Q7" i="11"/>
  <c r="R7" i="11"/>
  <c r="P7" i="11"/>
  <c r="U7" i="11"/>
  <c r="S9" i="11"/>
  <c r="S6" i="11"/>
  <c r="S7" i="11"/>
  <c r="U9" i="11"/>
  <c r="S8" i="11"/>
  <c r="X9" i="10"/>
  <c r="Q9" i="10"/>
  <c r="P9" i="10"/>
  <c r="U9" i="10"/>
  <c r="X8" i="10"/>
  <c r="Q8" i="10"/>
  <c r="R8" i="10"/>
  <c r="P8" i="10"/>
  <c r="X7" i="10"/>
  <c r="Q7" i="10"/>
  <c r="R7" i="10"/>
  <c r="P7" i="10"/>
  <c r="U7" i="10"/>
  <c r="B7" i="10"/>
  <c r="B8" i="10"/>
  <c r="B9" i="10"/>
  <c r="X6" i="10"/>
  <c r="Q6" i="10"/>
  <c r="R6" i="10"/>
  <c r="P6" i="10"/>
  <c r="U6" i="10"/>
  <c r="B6" i="10"/>
  <c r="S9" i="10"/>
  <c r="S6" i="10"/>
  <c r="S7" i="10"/>
  <c r="S8" i="10"/>
  <c r="U8" i="10"/>
  <c r="R9" i="10"/>
  <c r="B7" i="9"/>
  <c r="B8" i="9"/>
  <c r="B9" i="9"/>
  <c r="X7" i="9"/>
  <c r="Q7" i="9"/>
  <c r="R7" i="9"/>
  <c r="P7" i="9"/>
  <c r="U7" i="9"/>
  <c r="X9" i="9"/>
  <c r="Q9" i="9"/>
  <c r="R9" i="9"/>
  <c r="P9" i="9"/>
  <c r="U9" i="9"/>
  <c r="X8" i="9"/>
  <c r="Q8" i="9"/>
  <c r="R8" i="9"/>
  <c r="P8" i="9"/>
  <c r="X6" i="9"/>
  <c r="Q6" i="9"/>
  <c r="R6" i="9"/>
  <c r="P6" i="9"/>
  <c r="U6" i="9"/>
  <c r="B6" i="9"/>
  <c r="S8" i="9"/>
  <c r="S6" i="9"/>
  <c r="S7" i="9"/>
  <c r="U8" i="9"/>
  <c r="S9" i="9"/>
  <c r="X9" i="8"/>
  <c r="Q9" i="8"/>
  <c r="R9" i="8"/>
  <c r="P9" i="8"/>
  <c r="U9" i="8"/>
  <c r="X8" i="8"/>
  <c r="Q8" i="8"/>
  <c r="R8" i="8"/>
  <c r="P8" i="8"/>
  <c r="X7" i="8"/>
  <c r="Q7" i="8"/>
  <c r="R7" i="8"/>
  <c r="P7" i="8"/>
  <c r="U7" i="8"/>
  <c r="B7" i="8"/>
  <c r="B8" i="8"/>
  <c r="B9" i="8"/>
  <c r="X6" i="8"/>
  <c r="Q6" i="8"/>
  <c r="R6" i="8"/>
  <c r="P6" i="8"/>
  <c r="B6" i="8"/>
  <c r="S8" i="8"/>
  <c r="S6" i="8"/>
  <c r="S9" i="8"/>
  <c r="U6" i="8"/>
  <c r="S7" i="8"/>
  <c r="U8" i="8"/>
  <c r="X9" i="7"/>
  <c r="Q9" i="7"/>
  <c r="P9" i="7"/>
  <c r="U9" i="7"/>
  <c r="X8" i="7"/>
  <c r="Q8" i="7"/>
  <c r="R8" i="7"/>
  <c r="P8" i="7"/>
  <c r="X7" i="7"/>
  <c r="Q7" i="7"/>
  <c r="P7" i="7"/>
  <c r="U7" i="7"/>
  <c r="X6" i="7"/>
  <c r="Q6" i="7"/>
  <c r="R6" i="7"/>
  <c r="P6" i="7"/>
  <c r="U6" i="7"/>
  <c r="B6" i="7"/>
  <c r="B7" i="7"/>
  <c r="B8" i="7"/>
  <c r="B9" i="7"/>
  <c r="S7" i="7"/>
  <c r="S8" i="7"/>
  <c r="S9" i="7"/>
  <c r="R7" i="7"/>
  <c r="U8" i="7"/>
  <c r="R9" i="7"/>
  <c r="S6" i="7"/>
  <c r="X7" i="6"/>
  <c r="Q7" i="6"/>
  <c r="P7" i="6"/>
  <c r="U7" i="6"/>
  <c r="X6" i="6"/>
  <c r="Q6" i="6"/>
  <c r="R6" i="6"/>
  <c r="P6" i="6"/>
  <c r="B6" i="6"/>
  <c r="B7" i="6"/>
  <c r="S7" i="6"/>
  <c r="S6" i="6"/>
  <c r="U6" i="6"/>
  <c r="R7" i="6"/>
  <c r="X8" i="5"/>
  <c r="Q8" i="5"/>
  <c r="R8" i="5"/>
  <c r="P8" i="5"/>
  <c r="U8" i="5"/>
  <c r="S8" i="5"/>
  <c r="X7" i="5"/>
  <c r="Q7" i="5"/>
  <c r="R7" i="5"/>
  <c r="P7" i="5"/>
  <c r="X6" i="5"/>
  <c r="Q6" i="5"/>
  <c r="R6" i="5"/>
  <c r="P6" i="5"/>
  <c r="U6" i="5"/>
  <c r="B6" i="5"/>
  <c r="B7" i="5"/>
  <c r="B8" i="5"/>
  <c r="S7" i="5"/>
  <c r="S6" i="5"/>
  <c r="U7" i="5"/>
  <c r="X7" i="4"/>
  <c r="Q7" i="4"/>
  <c r="R7" i="4"/>
  <c r="P7" i="4"/>
  <c r="U7" i="4"/>
  <c r="B7" i="4"/>
  <c r="X6" i="4"/>
  <c r="Q6" i="4"/>
  <c r="P6" i="4"/>
  <c r="U6" i="4"/>
  <c r="B6" i="4"/>
  <c r="S6" i="4"/>
  <c r="S7" i="4"/>
  <c r="R6" i="4"/>
  <c r="B7" i="3"/>
  <c r="B6" i="3"/>
  <c r="P6" i="3"/>
  <c r="U6" i="3"/>
  <c r="X6" i="3"/>
  <c r="Q6" i="3"/>
  <c r="S6" i="3"/>
  <c r="R6" i="3"/>
  <c r="X7" i="3"/>
  <c r="P7" i="3"/>
  <c r="U7" i="3"/>
  <c r="Q7" i="3"/>
  <c r="S7" i="3"/>
  <c r="R7" i="3"/>
  <c r="X7" i="2"/>
  <c r="Q7" i="2"/>
  <c r="R7" i="2"/>
  <c r="P7" i="2"/>
  <c r="B7" i="2"/>
  <c r="S7" i="2"/>
  <c r="X6" i="2"/>
  <c r="Q6" i="2"/>
  <c r="P6" i="2"/>
  <c r="U6" i="2"/>
  <c r="B6" i="2"/>
  <c r="S6" i="2"/>
  <c r="R6" i="2"/>
  <c r="B6" i="1"/>
  <c r="X6" i="1"/>
  <c r="Q6" i="1"/>
  <c r="R6" i="1"/>
  <c r="P6" i="1"/>
  <c r="U6" i="1"/>
  <c r="S6" i="1"/>
</calcChain>
</file>

<file path=xl/sharedStrings.xml><?xml version="1.0" encoding="utf-8"?>
<sst xmlns="http://schemas.openxmlformats.org/spreadsheetml/2006/main" count="750" uniqueCount="71">
  <si>
    <t>BİR FİLM HAFTASONU SEYİRCİ VE HASILAT RAPORU</t>
  </si>
  <si>
    <t>Haftasonu:</t>
  </si>
  <si>
    <t>Tarih Aralığı:</t>
  </si>
  <si>
    <t>Filmin Adı</t>
  </si>
  <si>
    <t>Vizyon Tarihi</t>
  </si>
  <si>
    <t>Dağıtımcı</t>
  </si>
  <si>
    <t>Şirket</t>
  </si>
  <si>
    <t>Kopya Adedi</t>
  </si>
  <si>
    <t>Salon Adedi</t>
  </si>
  <si>
    <t>Haf</t>
  </si>
  <si>
    <t>Cuma</t>
  </si>
  <si>
    <t>Cumartesi</t>
  </si>
  <si>
    <t>Pazar</t>
  </si>
  <si>
    <t>Haftasonu Toplam</t>
  </si>
  <si>
    <t>Geçen Haftasonu</t>
  </si>
  <si>
    <t>Toplam</t>
  </si>
  <si>
    <t>Hasılat</t>
  </si>
  <si>
    <t>Seyirci</t>
  </si>
  <si>
    <t>Salon Ort.</t>
  </si>
  <si>
    <t>Bilet F. Ort.</t>
  </si>
  <si>
    <t>Değişim</t>
  </si>
  <si>
    <t>BİR FİLM</t>
  </si>
  <si>
    <t>KARIŞIK KASET</t>
  </si>
  <si>
    <t>2015 / 01</t>
  </si>
  <si>
    <t>02 - 04 Ocak 2015</t>
  </si>
  <si>
    <t>2015 / 02</t>
  </si>
  <si>
    <t>09 - 11 Ocak 2015</t>
  </si>
  <si>
    <t>BABADOOK, THE</t>
  </si>
  <si>
    <t>CALINOS</t>
  </si>
  <si>
    <t>2015 / 03</t>
  </si>
  <si>
    <t>16 - 18 Ocak 2015</t>
  </si>
  <si>
    <t>2015 / 04</t>
  </si>
  <si>
    <t>23 - 25 Ocak 2015</t>
  </si>
  <si>
    <t>TOM LITTLE AND THE MAGIC MIRROR</t>
  </si>
  <si>
    <t>2015 / 05</t>
  </si>
  <si>
    <t>30 Ocak - 01 Şubat 2015</t>
  </si>
  <si>
    <t>ARFICAN SAFARI (3D)</t>
  </si>
  <si>
    <t>2015 / 06</t>
  </si>
  <si>
    <t>06 - 08 Şubat 2015</t>
  </si>
  <si>
    <t>2015 / 07</t>
  </si>
  <si>
    <t>13 - 15 Şubat 2015</t>
  </si>
  <si>
    <t>STILL ALICE</t>
  </si>
  <si>
    <t>YAV HE HE</t>
  </si>
  <si>
    <t>YAV HE HE FİLM</t>
  </si>
  <si>
    <t>2015 / 08</t>
  </si>
  <si>
    <t>20 - 22 Şubat 2015</t>
  </si>
  <si>
    <t>2015 / 09</t>
  </si>
  <si>
    <t>27 Şubat - 01 Mart 2015</t>
  </si>
  <si>
    <t>2015 / 10</t>
  </si>
  <si>
    <t>06 - 08 Mart 2015</t>
  </si>
  <si>
    <t>2015 / 11</t>
  </si>
  <si>
    <t>13 - 15 Mart 2015</t>
  </si>
  <si>
    <t>COCONUT: THE LITTLE DRAGON</t>
  </si>
  <si>
    <t>2015 / 12</t>
  </si>
  <si>
    <t>20 - 22 Mart 2015</t>
  </si>
  <si>
    <t>2015 / 13</t>
  </si>
  <si>
    <t>27 - 29 Mart 2015</t>
  </si>
  <si>
    <t>2015 / 14</t>
  </si>
  <si>
    <t>03 - 05 Nisan 2015</t>
  </si>
  <si>
    <t>COBBLER, THE</t>
  </si>
  <si>
    <t>2015 / 15</t>
  </si>
  <si>
    <t>10 - 12 Nisan 2015</t>
  </si>
  <si>
    <t>CUB</t>
  </si>
  <si>
    <t>2015 / 16</t>
  </si>
  <si>
    <t>17 - 19 Nisan 2015</t>
  </si>
  <si>
    <t>2015 / 17</t>
  </si>
  <si>
    <t>24 - 26 Nisan 2015</t>
  </si>
  <si>
    <t>BLACK SEA</t>
  </si>
  <si>
    <t>2015 / 18</t>
  </si>
  <si>
    <t>01 - 03 Mayıs 2015</t>
  </si>
  <si>
    <t>POSTHUMOUS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</si>
</sst>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T_L_-;\-* #,##0.00\ _T_L_-;_-* &quot;-&quot;??\ _T_L_-;_-@_-"/>
    <numFmt numFmtId="164" formatCode="dd/mm/yy"/>
    <numFmt numFmtId="165" formatCode="#,##0.00\ "/>
    <numFmt numFmtId="166" formatCode="0.00\ "/>
    <numFmt numFmtId="167" formatCode="#,##0.00\ \ "/>
    <numFmt numFmtId="168" formatCode="#,##0\ "/>
    <numFmt numFmtId="169" formatCode="[$-F400]h:mm:ss\ AM/PM"/>
    <numFmt numFmtId="170" formatCode="0\ %\ 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167" fontId="7" fillId="0" borderId="20" xfId="0" applyNumberFormat="1" applyFont="1" applyFill="1" applyBorder="1" applyAlignment="1" applyProtection="1">
      <alignment horizontal="center" vertical="center" wrapText="1"/>
    </xf>
    <xf numFmtId="168" fontId="7" fillId="0" borderId="21" xfId="0" applyNumberFormat="1" applyFont="1" applyFill="1" applyBorder="1" applyAlignment="1" applyProtection="1">
      <alignment horizontal="center" vertical="center" wrapText="1"/>
    </xf>
    <xf numFmtId="167" fontId="7" fillId="0" borderId="21" xfId="0" applyNumberFormat="1" applyFont="1" applyFill="1" applyBorder="1" applyAlignment="1" applyProtection="1">
      <alignment horizontal="center" vertical="center" wrapText="1"/>
    </xf>
    <xf numFmtId="168" fontId="7" fillId="0" borderId="22" xfId="0" applyNumberFormat="1" applyFont="1" applyFill="1" applyBorder="1" applyAlignment="1" applyProtection="1">
      <alignment horizontal="center" vertical="center" wrapText="1"/>
    </xf>
    <xf numFmtId="168" fontId="7" fillId="0" borderId="20" xfId="0" applyNumberFormat="1" applyFont="1" applyFill="1" applyBorder="1" applyAlignment="1" applyProtection="1">
      <alignment horizontal="center" vertical="center" wrapText="1"/>
    </xf>
    <xf numFmtId="3" fontId="7" fillId="0" borderId="21" xfId="0" applyNumberFormat="1" applyFont="1" applyFill="1" applyBorder="1" applyAlignment="1" applyProtection="1">
      <alignment horizontal="center" vertical="center" wrapText="1"/>
    </xf>
    <xf numFmtId="166" fontId="7" fillId="0" borderId="22" xfId="0" applyNumberFormat="1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3" fontId="5" fillId="0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168" fontId="5" fillId="0" borderId="0" xfId="0" applyNumberFormat="1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right" vertical="center"/>
    </xf>
    <xf numFmtId="169" fontId="9" fillId="3" borderId="24" xfId="0" applyNumberFormat="1" applyFont="1" applyFill="1" applyBorder="1" applyAlignment="1">
      <alignment horizontal="left" vertical="center" shrinkToFit="1"/>
    </xf>
    <xf numFmtId="164" fontId="9" fillId="3" borderId="25" xfId="0" applyNumberFormat="1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left" vertical="center" shrinkToFit="1"/>
    </xf>
    <xf numFmtId="0" fontId="9" fillId="3" borderId="26" xfId="0" applyFont="1" applyFill="1" applyBorder="1" applyAlignment="1">
      <alignment horizontal="left" vertical="center" shrinkToFit="1"/>
    </xf>
    <xf numFmtId="0" fontId="9" fillId="3" borderId="25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167" fontId="9" fillId="0" borderId="28" xfId="2" applyNumberFormat="1" applyFont="1" applyFill="1" applyBorder="1" applyAlignment="1">
      <alignment horizontal="right" vertical="center" shrinkToFit="1"/>
    </xf>
    <xf numFmtId="168" fontId="9" fillId="0" borderId="25" xfId="2" applyNumberFormat="1" applyFont="1" applyFill="1" applyBorder="1" applyAlignment="1">
      <alignment horizontal="right" vertical="center" shrinkToFit="1"/>
    </xf>
    <xf numFmtId="167" fontId="5" fillId="3" borderId="28" xfId="2" applyNumberFormat="1" applyFont="1" applyFill="1" applyBorder="1" applyAlignment="1" applyProtection="1">
      <alignment horizontal="right" vertical="center" shrinkToFit="1"/>
    </xf>
    <xf numFmtId="3" fontId="5" fillId="3" borderId="25" xfId="2" applyNumberFormat="1" applyFont="1" applyFill="1" applyBorder="1" applyAlignment="1" applyProtection="1">
      <alignment horizontal="right" vertical="center" shrinkToFit="1"/>
    </xf>
    <xf numFmtId="168" fontId="9" fillId="3" borderId="25" xfId="2" applyNumberFormat="1" applyFont="1" applyFill="1" applyBorder="1" applyAlignment="1">
      <alignment horizontal="right" vertical="center" shrinkToFit="1"/>
    </xf>
    <xf numFmtId="166" fontId="9" fillId="3" borderId="29" xfId="2" applyNumberFormat="1" applyFont="1" applyFill="1" applyBorder="1" applyAlignment="1">
      <alignment vertical="center" shrinkToFit="1"/>
    </xf>
    <xf numFmtId="167" fontId="5" fillId="0" borderId="28" xfId="2" applyNumberFormat="1" applyFont="1" applyFill="1" applyBorder="1" applyAlignment="1" applyProtection="1">
      <alignment horizontal="right" vertical="center" shrinkToFit="1"/>
    </xf>
    <xf numFmtId="170" fontId="9" fillId="3" borderId="29" xfId="2" applyNumberFormat="1" applyFont="1" applyFill="1" applyBorder="1" applyAlignment="1">
      <alignment vertical="center" shrinkToFit="1"/>
    </xf>
    <xf numFmtId="167" fontId="9" fillId="0" borderId="28" xfId="0" applyNumberFormat="1" applyFont="1" applyFill="1" applyBorder="1" applyAlignment="1">
      <alignment vertical="center" shrinkToFit="1"/>
    </xf>
    <xf numFmtId="168" fontId="9" fillId="0" borderId="25" xfId="2" applyNumberFormat="1" applyFont="1" applyFill="1" applyBorder="1" applyAlignment="1" applyProtection="1">
      <alignment vertical="center" shrinkToFit="1"/>
      <protection locked="0"/>
    </xf>
    <xf numFmtId="167" fontId="9" fillId="3" borderId="29" xfId="0" applyNumberFormat="1" applyFont="1" applyFill="1" applyBorder="1" applyAlignment="1">
      <alignment vertical="center" shrinkToFit="1"/>
    </xf>
    <xf numFmtId="0" fontId="6" fillId="0" borderId="30" xfId="0" applyFont="1" applyFill="1" applyBorder="1" applyAlignment="1" applyProtection="1">
      <alignment horizontal="right" vertical="center"/>
    </xf>
    <xf numFmtId="169" fontId="9" fillId="3" borderId="31" xfId="0" applyNumberFormat="1" applyFont="1" applyFill="1" applyBorder="1" applyAlignment="1">
      <alignment horizontal="left" vertical="center" shrinkToFit="1"/>
    </xf>
    <xf numFmtId="164" fontId="9" fillId="3" borderId="32" xfId="0" applyNumberFormat="1" applyFont="1" applyFill="1" applyBorder="1" applyAlignment="1">
      <alignment horizontal="center" vertical="center" shrinkToFit="1"/>
    </xf>
    <xf numFmtId="0" fontId="9" fillId="3" borderId="32" xfId="0" applyFont="1" applyFill="1" applyBorder="1" applyAlignment="1">
      <alignment horizontal="left" vertical="center" shrinkToFit="1"/>
    </xf>
    <xf numFmtId="0" fontId="9" fillId="3" borderId="33" xfId="0" applyFont="1" applyFill="1" applyBorder="1" applyAlignment="1">
      <alignment horizontal="left" vertical="center" shrinkToFit="1"/>
    </xf>
    <xf numFmtId="0" fontId="9" fillId="3" borderId="32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167" fontId="9" fillId="0" borderId="35" xfId="2" applyNumberFormat="1" applyFont="1" applyFill="1" applyBorder="1" applyAlignment="1">
      <alignment horizontal="right" vertical="center" shrinkToFit="1"/>
    </xf>
    <xf numFmtId="168" fontId="9" fillId="0" borderId="32" xfId="2" applyNumberFormat="1" applyFont="1" applyFill="1" applyBorder="1" applyAlignment="1">
      <alignment horizontal="right" vertical="center" shrinkToFit="1"/>
    </xf>
    <xf numFmtId="167" fontId="5" fillId="3" borderId="35" xfId="2" applyNumberFormat="1" applyFont="1" applyFill="1" applyBorder="1" applyAlignment="1" applyProtection="1">
      <alignment horizontal="right" vertical="center" shrinkToFit="1"/>
    </xf>
    <xf numFmtId="3" fontId="5" fillId="3" borderId="32" xfId="2" applyNumberFormat="1" applyFont="1" applyFill="1" applyBorder="1" applyAlignment="1" applyProtection="1">
      <alignment horizontal="right" vertical="center" shrinkToFit="1"/>
    </xf>
    <xf numFmtId="168" fontId="9" fillId="3" borderId="32" xfId="2" applyNumberFormat="1" applyFont="1" applyFill="1" applyBorder="1" applyAlignment="1">
      <alignment horizontal="right" vertical="center" shrinkToFit="1"/>
    </xf>
    <xf numFmtId="166" fontId="9" fillId="3" borderId="36" xfId="2" applyNumberFormat="1" applyFont="1" applyFill="1" applyBorder="1" applyAlignment="1">
      <alignment vertical="center" shrinkToFit="1"/>
    </xf>
    <xf numFmtId="167" fontId="5" fillId="0" borderId="35" xfId="2" applyNumberFormat="1" applyFont="1" applyFill="1" applyBorder="1" applyAlignment="1" applyProtection="1">
      <alignment horizontal="right" vertical="center" shrinkToFit="1"/>
    </xf>
    <xf numFmtId="170" fontId="9" fillId="3" borderId="36" xfId="2" applyNumberFormat="1" applyFont="1" applyFill="1" applyBorder="1" applyAlignment="1">
      <alignment vertical="center" shrinkToFit="1"/>
    </xf>
    <xf numFmtId="167" fontId="9" fillId="0" borderId="35" xfId="0" applyNumberFormat="1" applyFont="1" applyFill="1" applyBorder="1" applyAlignment="1">
      <alignment vertical="center" shrinkToFit="1"/>
    </xf>
    <xf numFmtId="168" fontId="9" fillId="0" borderId="32" xfId="2" applyNumberFormat="1" applyFont="1" applyFill="1" applyBorder="1" applyAlignment="1" applyProtection="1">
      <alignment vertical="center" shrinkToFit="1"/>
      <protection locked="0"/>
    </xf>
    <xf numFmtId="167" fontId="9" fillId="3" borderId="36" xfId="0" applyNumberFormat="1" applyFont="1" applyFill="1" applyBorder="1" applyAlignment="1">
      <alignment vertical="center" shrinkToFit="1"/>
    </xf>
    <xf numFmtId="0" fontId="6" fillId="0" borderId="37" xfId="0" applyFont="1" applyFill="1" applyBorder="1" applyAlignment="1" applyProtection="1">
      <alignment horizontal="right" vertical="center"/>
    </xf>
    <xf numFmtId="169" fontId="9" fillId="3" borderId="38" xfId="0" applyNumberFormat="1" applyFont="1" applyFill="1" applyBorder="1" applyAlignment="1">
      <alignment horizontal="left" vertical="center" shrinkToFit="1"/>
    </xf>
    <xf numFmtId="164" fontId="9" fillId="3" borderId="39" xfId="0" applyNumberFormat="1" applyFont="1" applyFill="1" applyBorder="1" applyAlignment="1">
      <alignment horizontal="center" vertical="center" shrinkToFit="1"/>
    </xf>
    <xf numFmtId="0" fontId="9" fillId="3" borderId="39" xfId="0" applyFont="1" applyFill="1" applyBorder="1" applyAlignment="1">
      <alignment horizontal="left" vertical="center" shrinkToFit="1"/>
    </xf>
    <xf numFmtId="0" fontId="9" fillId="3" borderId="40" xfId="0" applyFont="1" applyFill="1" applyBorder="1" applyAlignment="1">
      <alignment horizontal="left" vertical="center" shrinkToFit="1"/>
    </xf>
    <xf numFmtId="0" fontId="9" fillId="3" borderId="39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 shrinkToFit="1"/>
    </xf>
    <xf numFmtId="167" fontId="9" fillId="0" borderId="42" xfId="2" applyNumberFormat="1" applyFont="1" applyFill="1" applyBorder="1" applyAlignment="1">
      <alignment horizontal="right" vertical="center" shrinkToFit="1"/>
    </xf>
    <xf numFmtId="168" fontId="9" fillId="0" borderId="39" xfId="2" applyNumberFormat="1" applyFont="1" applyFill="1" applyBorder="1" applyAlignment="1">
      <alignment horizontal="right" vertical="center" shrinkToFit="1"/>
    </xf>
    <xf numFmtId="167" fontId="5" fillId="3" borderId="42" xfId="2" applyNumberFormat="1" applyFont="1" applyFill="1" applyBorder="1" applyAlignment="1" applyProtection="1">
      <alignment horizontal="right" vertical="center" shrinkToFit="1"/>
    </xf>
    <xf numFmtId="3" fontId="5" fillId="3" borderId="39" xfId="2" applyNumberFormat="1" applyFont="1" applyFill="1" applyBorder="1" applyAlignment="1" applyProtection="1">
      <alignment horizontal="right" vertical="center" shrinkToFit="1"/>
    </xf>
    <xf numFmtId="168" fontId="9" fillId="3" borderId="39" xfId="2" applyNumberFormat="1" applyFont="1" applyFill="1" applyBorder="1" applyAlignment="1">
      <alignment horizontal="right" vertical="center" shrinkToFit="1"/>
    </xf>
    <xf numFmtId="166" fontId="9" fillId="3" borderId="43" xfId="2" applyNumberFormat="1" applyFont="1" applyFill="1" applyBorder="1" applyAlignment="1">
      <alignment vertical="center" shrinkToFit="1"/>
    </xf>
    <xf numFmtId="167" fontId="5" fillId="0" borderId="42" xfId="2" applyNumberFormat="1" applyFont="1" applyFill="1" applyBorder="1" applyAlignment="1" applyProtection="1">
      <alignment horizontal="right" vertical="center" shrinkToFit="1"/>
    </xf>
    <xf numFmtId="170" fontId="9" fillId="3" borderId="43" xfId="2" applyNumberFormat="1" applyFont="1" applyFill="1" applyBorder="1" applyAlignment="1">
      <alignment vertical="center" shrinkToFit="1"/>
    </xf>
    <xf numFmtId="167" fontId="9" fillId="0" borderId="42" xfId="0" applyNumberFormat="1" applyFont="1" applyFill="1" applyBorder="1" applyAlignment="1">
      <alignment vertical="center" shrinkToFit="1"/>
    </xf>
    <xf numFmtId="168" fontId="9" fillId="0" borderId="39" xfId="2" applyNumberFormat="1" applyFont="1" applyFill="1" applyBorder="1" applyAlignment="1" applyProtection="1">
      <alignment vertical="center" shrinkToFit="1"/>
      <protection locked="0"/>
    </xf>
    <xf numFmtId="167" fontId="9" fillId="3" borderId="43" xfId="0" applyNumberFormat="1" applyFont="1" applyFill="1" applyBorder="1" applyAlignment="1">
      <alignment vertical="center" shrinkToFit="1"/>
    </xf>
    <xf numFmtId="165" fontId="6" fillId="0" borderId="11" xfId="0" applyNumberFormat="1" applyFont="1" applyFill="1" applyBorder="1" applyAlignment="1" applyProtection="1">
      <alignment horizontal="center" vertical="center" wrapText="1"/>
    </xf>
    <xf numFmtId="165" fontId="6" fillId="0" borderId="14" xfId="0" applyNumberFormat="1" applyFont="1" applyFill="1" applyBorder="1" applyAlignment="1" applyProtection="1">
      <alignment horizontal="center" vertical="center" wrapText="1"/>
    </xf>
    <xf numFmtId="166" fontId="6" fillId="0" borderId="11" xfId="0" applyNumberFormat="1" applyFont="1" applyFill="1" applyBorder="1" applyAlignment="1" applyProtection="1">
      <alignment horizontal="center" vertical="center" wrapText="1"/>
    </xf>
    <xf numFmtId="166" fontId="6" fillId="0" borderId="15" xfId="0" applyNumberFormat="1" applyFont="1" applyFill="1" applyBorder="1" applyAlignment="1" applyProtection="1">
      <alignment horizontal="center" vertical="center" wrapText="1"/>
    </xf>
    <xf numFmtId="166" fontId="6" fillId="0" borderId="14" xfId="0" applyNumberFormat="1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165" fontId="6" fillId="0" borderId="12" xfId="0" applyNumberFormat="1" applyFont="1" applyFill="1" applyBorder="1" applyAlignment="1" applyProtection="1">
      <alignment horizontal="center" vertical="center" wrapText="1"/>
    </xf>
    <xf numFmtId="165" fontId="6" fillId="0" borderId="13" xfId="0" applyNumberFormat="1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3" fontId="6" fillId="0" borderId="8" xfId="1" applyFont="1" applyFill="1" applyBorder="1" applyAlignment="1" applyProtection="1">
      <alignment horizontal="center" vertical="center"/>
    </xf>
    <xf numFmtId="43" fontId="6" fillId="0" borderId="17" xfId="1" applyFont="1" applyFill="1" applyBorder="1" applyAlignment="1" applyProtection="1">
      <alignment horizontal="center" vertical="center"/>
    </xf>
    <xf numFmtId="164" fontId="6" fillId="0" borderId="9" xfId="0" applyNumberFormat="1" applyFont="1" applyFill="1" applyBorder="1" applyAlignment="1" applyProtection="1">
      <alignment horizontal="center" vertical="center" wrapText="1"/>
    </xf>
    <xf numFmtId="164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tabSelected="1"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68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69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70</v>
      </c>
      <c r="D6" s="39">
        <v>42125</v>
      </c>
      <c r="E6" s="40" t="s">
        <v>21</v>
      </c>
      <c r="F6" s="41" t="s">
        <v>28</v>
      </c>
      <c r="G6" s="42">
        <v>13</v>
      </c>
      <c r="H6" s="43">
        <v>35</v>
      </c>
      <c r="I6" s="44">
        <v>1</v>
      </c>
      <c r="J6" s="45">
        <v>17295</v>
      </c>
      <c r="K6" s="46">
        <v>1262</v>
      </c>
      <c r="L6" s="45">
        <v>14749.5</v>
      </c>
      <c r="M6" s="46">
        <v>1060</v>
      </c>
      <c r="N6" s="45">
        <v>16849.3</v>
      </c>
      <c r="O6" s="46">
        <v>1200</v>
      </c>
      <c r="P6" s="47">
        <f>+J6+L6+N6</f>
        <v>48893.8</v>
      </c>
      <c r="Q6" s="48">
        <f>K6+M6+O6</f>
        <v>3522</v>
      </c>
      <c r="R6" s="49">
        <f>Q6/H6</f>
        <v>100.62857142857143</v>
      </c>
      <c r="S6" s="50">
        <f>+P6/Q6</f>
        <v>13.882396365701307</v>
      </c>
      <c r="T6" s="51"/>
      <c r="U6" s="52"/>
      <c r="V6" s="53">
        <v>48893.8</v>
      </c>
      <c r="W6" s="54">
        <v>3522</v>
      </c>
      <c r="X6" s="55">
        <f>V6/W6</f>
        <v>13.882396365701307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67</v>
      </c>
      <c r="D7" s="58">
        <v>42118</v>
      </c>
      <c r="E7" s="59" t="s">
        <v>21</v>
      </c>
      <c r="F7" s="60" t="s">
        <v>21</v>
      </c>
      <c r="G7" s="61">
        <v>13</v>
      </c>
      <c r="H7" s="62">
        <v>24</v>
      </c>
      <c r="I7" s="63">
        <v>2</v>
      </c>
      <c r="J7" s="64">
        <v>13103.5</v>
      </c>
      <c r="K7" s="65">
        <v>873</v>
      </c>
      <c r="L7" s="64">
        <v>11622.5</v>
      </c>
      <c r="M7" s="65">
        <v>760</v>
      </c>
      <c r="N7" s="64">
        <v>10850</v>
      </c>
      <c r="O7" s="65">
        <v>743</v>
      </c>
      <c r="P7" s="66">
        <f>+J7+L7+N7</f>
        <v>35576</v>
      </c>
      <c r="Q7" s="67">
        <f>K7+M7+O7</f>
        <v>2376</v>
      </c>
      <c r="R7" s="68">
        <f>Q7/H7</f>
        <v>99</v>
      </c>
      <c r="S7" s="69">
        <f>+P7/Q7</f>
        <v>14.973063973063972</v>
      </c>
      <c r="T7" s="70">
        <v>77870.5</v>
      </c>
      <c r="U7" s="71">
        <f>-(T7-P7)/T7</f>
        <v>-0.54313892937633634</v>
      </c>
      <c r="V7" s="72">
        <v>154987.9</v>
      </c>
      <c r="W7" s="73">
        <v>11920</v>
      </c>
      <c r="X7" s="74">
        <f>V7/W7</f>
        <v>13.002340604026845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52</v>
      </c>
      <c r="D8" s="20">
        <v>42076</v>
      </c>
      <c r="E8" s="21" t="s">
        <v>21</v>
      </c>
      <c r="F8" s="22" t="s">
        <v>21</v>
      </c>
      <c r="G8" s="23">
        <v>66</v>
      </c>
      <c r="H8" s="24">
        <v>4</v>
      </c>
      <c r="I8" s="25">
        <v>8</v>
      </c>
      <c r="J8" s="26">
        <v>390</v>
      </c>
      <c r="K8" s="27">
        <v>48</v>
      </c>
      <c r="L8" s="26">
        <v>624</v>
      </c>
      <c r="M8" s="27">
        <v>71</v>
      </c>
      <c r="N8" s="26">
        <v>568</v>
      </c>
      <c r="O8" s="27">
        <v>62</v>
      </c>
      <c r="P8" s="28">
        <f>+J8+L8+N8</f>
        <v>1582</v>
      </c>
      <c r="Q8" s="29">
        <f>K8+M8+O8</f>
        <v>181</v>
      </c>
      <c r="R8" s="30">
        <f>Q8/H8</f>
        <v>45.25</v>
      </c>
      <c r="S8" s="31">
        <f>+P8/Q8</f>
        <v>8.7403314917127073</v>
      </c>
      <c r="T8" s="32">
        <v>3300.5</v>
      </c>
      <c r="U8" s="33">
        <f>-(T8-P8)/T8</f>
        <v>-0.52067868504772008</v>
      </c>
      <c r="V8" s="34">
        <v>751866.67</v>
      </c>
      <c r="W8" s="35">
        <v>74229</v>
      </c>
      <c r="X8" s="36">
        <f>V8/W8</f>
        <v>10.129015209688935</v>
      </c>
      <c r="Y8" s="15"/>
      <c r="AA8" s="16"/>
      <c r="AB8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46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47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13</v>
      </c>
      <c r="I6" s="44">
        <v>3</v>
      </c>
      <c r="J6" s="45">
        <v>5713.5</v>
      </c>
      <c r="K6" s="46">
        <v>333</v>
      </c>
      <c r="L6" s="45">
        <v>9758</v>
      </c>
      <c r="M6" s="46">
        <v>564</v>
      </c>
      <c r="N6" s="45">
        <v>7955</v>
      </c>
      <c r="O6" s="46">
        <v>466</v>
      </c>
      <c r="P6" s="47">
        <f>+J6+L6+N6</f>
        <v>23426.5</v>
      </c>
      <c r="Q6" s="48">
        <f>K6+M6+O6</f>
        <v>1363</v>
      </c>
      <c r="R6" s="49">
        <f>Q6/H6</f>
        <v>104.84615384615384</v>
      </c>
      <c r="S6" s="50">
        <f>+P6/Q6</f>
        <v>17.187454145267793</v>
      </c>
      <c r="T6" s="51">
        <v>74800.5</v>
      </c>
      <c r="U6" s="52">
        <f>-(T6-P6)/T6</f>
        <v>-0.68681359081824322</v>
      </c>
      <c r="V6" s="53">
        <v>374289.5</v>
      </c>
      <c r="W6" s="54">
        <v>26110</v>
      </c>
      <c r="X6" s="55">
        <f>V6/W6</f>
        <v>14.335101493680583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6</v>
      </c>
      <c r="I7" s="63">
        <v>15</v>
      </c>
      <c r="J7" s="64">
        <v>1224</v>
      </c>
      <c r="K7" s="65">
        <v>179</v>
      </c>
      <c r="L7" s="64">
        <v>1684</v>
      </c>
      <c r="M7" s="65">
        <v>251</v>
      </c>
      <c r="N7" s="64">
        <v>1863</v>
      </c>
      <c r="O7" s="65">
        <v>278</v>
      </c>
      <c r="P7" s="66">
        <f t="shared" ref="P7" si="1">+J7+L7+N7</f>
        <v>4771</v>
      </c>
      <c r="Q7" s="67">
        <f t="shared" ref="Q7" si="2">K7+M7+O7</f>
        <v>708</v>
      </c>
      <c r="R7" s="68">
        <f t="shared" ref="R7" si="3">Q7/H7</f>
        <v>118</v>
      </c>
      <c r="S7" s="69">
        <f t="shared" ref="S7" si="4">+P7/Q7</f>
        <v>6.7387005649717517</v>
      </c>
      <c r="T7" s="70">
        <v>1514.5</v>
      </c>
      <c r="U7" s="71">
        <f>-(T7-P7)/T7</f>
        <v>2.1502145922746783</v>
      </c>
      <c r="V7" s="72">
        <v>2052172.85</v>
      </c>
      <c r="W7" s="73">
        <v>195628</v>
      </c>
      <c r="X7" s="74">
        <f t="shared" ref="X7" si="5">V7/W7</f>
        <v>10.490179575520887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42</v>
      </c>
      <c r="D8" s="58">
        <v>42048</v>
      </c>
      <c r="E8" s="59" t="s">
        <v>21</v>
      </c>
      <c r="F8" s="60" t="s">
        <v>43</v>
      </c>
      <c r="G8" s="61">
        <v>41</v>
      </c>
      <c r="H8" s="62">
        <v>8</v>
      </c>
      <c r="I8" s="63">
        <v>3</v>
      </c>
      <c r="J8" s="64">
        <v>559</v>
      </c>
      <c r="K8" s="65">
        <v>57</v>
      </c>
      <c r="L8" s="64">
        <v>1155.5</v>
      </c>
      <c r="M8" s="65">
        <v>114</v>
      </c>
      <c r="N8" s="64">
        <v>1639</v>
      </c>
      <c r="O8" s="65">
        <v>166</v>
      </c>
      <c r="P8" s="66">
        <f t="shared" ref="P8" si="6">+J8+L8+N8</f>
        <v>3353.5</v>
      </c>
      <c r="Q8" s="67">
        <f t="shared" ref="Q8" si="7">K8+M8+O8</f>
        <v>337</v>
      </c>
      <c r="R8" s="68">
        <f t="shared" ref="R8" si="8">Q8/H8</f>
        <v>42.125</v>
      </c>
      <c r="S8" s="69">
        <f t="shared" ref="S8" si="9">+P8/Q8</f>
        <v>9.9510385756676563</v>
      </c>
      <c r="T8" s="70">
        <v>31766.5</v>
      </c>
      <c r="U8" s="71">
        <f>-(T8-P8)/T8</f>
        <v>-0.89443281444288791</v>
      </c>
      <c r="V8" s="72">
        <v>179225.8</v>
      </c>
      <c r="W8" s="73">
        <v>17944</v>
      </c>
      <c r="X8" s="74">
        <f t="shared" ref="X8" si="10">V8/W8</f>
        <v>9.988062862238074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33</v>
      </c>
      <c r="D9" s="20">
        <v>42027</v>
      </c>
      <c r="E9" s="21" t="s">
        <v>21</v>
      </c>
      <c r="F9" s="22" t="s">
        <v>21</v>
      </c>
      <c r="G9" s="23">
        <v>64</v>
      </c>
      <c r="H9" s="24">
        <v>6</v>
      </c>
      <c r="I9" s="25">
        <v>6</v>
      </c>
      <c r="J9" s="26">
        <v>16</v>
      </c>
      <c r="K9" s="27">
        <v>2</v>
      </c>
      <c r="L9" s="26">
        <v>372</v>
      </c>
      <c r="M9" s="27">
        <v>44</v>
      </c>
      <c r="N9" s="26">
        <v>470</v>
      </c>
      <c r="O9" s="27">
        <v>54</v>
      </c>
      <c r="P9" s="28">
        <f>+J9+L9+N9</f>
        <v>858</v>
      </c>
      <c r="Q9" s="29">
        <f>K9+M9+O9</f>
        <v>100</v>
      </c>
      <c r="R9" s="30">
        <f>Q9/H9</f>
        <v>16.666666666666668</v>
      </c>
      <c r="S9" s="31">
        <f>+P9/Q9</f>
        <v>8.58</v>
      </c>
      <c r="T9" s="32">
        <v>2983.5</v>
      </c>
      <c r="U9" s="33">
        <f>-(T9-P9)/T9</f>
        <v>-0.71241830065359479</v>
      </c>
      <c r="V9" s="34">
        <v>652128.61</v>
      </c>
      <c r="W9" s="35">
        <v>68951</v>
      </c>
      <c r="X9" s="36">
        <f>V9/W9</f>
        <v>9.4578557236298231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44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45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28</v>
      </c>
      <c r="I6" s="44">
        <v>2</v>
      </c>
      <c r="J6" s="45">
        <v>19649.5</v>
      </c>
      <c r="K6" s="46">
        <v>1247</v>
      </c>
      <c r="L6" s="45">
        <v>28497.5</v>
      </c>
      <c r="M6" s="46">
        <v>1772</v>
      </c>
      <c r="N6" s="45">
        <v>26653.5</v>
      </c>
      <c r="O6" s="46">
        <v>1715</v>
      </c>
      <c r="P6" s="47">
        <f>+J6+L6+N6</f>
        <v>74800.5</v>
      </c>
      <c r="Q6" s="48">
        <f>K6+M6+O6</f>
        <v>4734</v>
      </c>
      <c r="R6" s="49">
        <f>Q6/H6</f>
        <v>169.07142857142858</v>
      </c>
      <c r="S6" s="50">
        <f>+P6/Q6</f>
        <v>15.800697084917617</v>
      </c>
      <c r="T6" s="51">
        <v>138975</v>
      </c>
      <c r="U6" s="52">
        <f>-(T6-P6)/T6</f>
        <v>-0.46177010253642742</v>
      </c>
      <c r="V6" s="53">
        <v>292216.5</v>
      </c>
      <c r="W6" s="54">
        <v>20344</v>
      </c>
      <c r="X6" s="55">
        <f>V6/W6</f>
        <v>14.363768187180495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42</v>
      </c>
      <c r="D7" s="58">
        <v>42048</v>
      </c>
      <c r="E7" s="59" t="s">
        <v>21</v>
      </c>
      <c r="F7" s="60" t="s">
        <v>43</v>
      </c>
      <c r="G7" s="61">
        <v>41</v>
      </c>
      <c r="H7" s="62">
        <v>48</v>
      </c>
      <c r="I7" s="63">
        <v>2</v>
      </c>
      <c r="J7" s="64">
        <v>6345.5</v>
      </c>
      <c r="K7" s="65">
        <v>659</v>
      </c>
      <c r="L7" s="64">
        <v>11518.5</v>
      </c>
      <c r="M7" s="65">
        <v>1171</v>
      </c>
      <c r="N7" s="64">
        <v>13902.5</v>
      </c>
      <c r="O7" s="65">
        <v>1377</v>
      </c>
      <c r="P7" s="66">
        <f t="shared" ref="P7" si="0">+J7+L7+N7</f>
        <v>31766.5</v>
      </c>
      <c r="Q7" s="67">
        <f t="shared" ref="Q7" si="1">K7+M7+O7</f>
        <v>3207</v>
      </c>
      <c r="R7" s="68">
        <f t="shared" ref="R7" si="2">Q7/H7</f>
        <v>66.8125</v>
      </c>
      <c r="S7" s="69">
        <f t="shared" ref="S7" si="3">+P7/Q7</f>
        <v>9.9053632678515751</v>
      </c>
      <c r="T7" s="70">
        <v>89605</v>
      </c>
      <c r="U7" s="71">
        <f>-(T7-P7)/T7</f>
        <v>-0.6454829529602143</v>
      </c>
      <c r="V7" s="72">
        <v>161273.29999999999</v>
      </c>
      <c r="W7" s="73">
        <v>15963</v>
      </c>
      <c r="X7" s="74">
        <f t="shared" ref="X7" si="4">V7/W7</f>
        <v>10.1029443087139</v>
      </c>
      <c r="Y7" s="15"/>
      <c r="AA7" s="16"/>
      <c r="AB7" s="17"/>
    </row>
    <row r="8" spans="1:28" s="5" customFormat="1" ht="24" customHeight="1" x14ac:dyDescent="0.25">
      <c r="B8" s="56">
        <f>B7+1</f>
        <v>3</v>
      </c>
      <c r="C8" s="57" t="s">
        <v>33</v>
      </c>
      <c r="D8" s="58">
        <v>42027</v>
      </c>
      <c r="E8" s="59" t="s">
        <v>21</v>
      </c>
      <c r="F8" s="60" t="s">
        <v>21</v>
      </c>
      <c r="G8" s="61">
        <v>64</v>
      </c>
      <c r="H8" s="62">
        <v>14</v>
      </c>
      <c r="I8" s="63">
        <v>5</v>
      </c>
      <c r="J8" s="64">
        <v>305</v>
      </c>
      <c r="K8" s="65">
        <v>32</v>
      </c>
      <c r="L8" s="64">
        <v>1147</v>
      </c>
      <c r="M8" s="65">
        <v>143</v>
      </c>
      <c r="N8" s="64">
        <v>1531.5</v>
      </c>
      <c r="O8" s="65">
        <v>183</v>
      </c>
      <c r="P8" s="66">
        <f>+J8+L8+N8</f>
        <v>2983.5</v>
      </c>
      <c r="Q8" s="67">
        <f>K8+M8+O8</f>
        <v>358</v>
      </c>
      <c r="R8" s="68">
        <f>Q8/H8</f>
        <v>25.571428571428573</v>
      </c>
      <c r="S8" s="69">
        <f>+P8/Q8</f>
        <v>8.333798882681565</v>
      </c>
      <c r="T8" s="70">
        <v>7201</v>
      </c>
      <c r="U8" s="71">
        <f>-(T8-P8)/T8</f>
        <v>-0.58568254409109843</v>
      </c>
      <c r="V8" s="72">
        <v>648981.61</v>
      </c>
      <c r="W8" s="73">
        <v>68522</v>
      </c>
      <c r="X8" s="74">
        <f>V8/W8</f>
        <v>9.4711422608797164</v>
      </c>
      <c r="Y8" s="15"/>
      <c r="AA8" s="16"/>
      <c r="AB8" s="17"/>
    </row>
    <row r="9" spans="1:28" s="5" customFormat="1" ht="24" customHeight="1" thickBot="1" x14ac:dyDescent="0.3">
      <c r="B9" s="18">
        <f>B8+1</f>
        <v>4</v>
      </c>
      <c r="C9" s="19" t="s">
        <v>22</v>
      </c>
      <c r="D9" s="20">
        <v>41964</v>
      </c>
      <c r="E9" s="21" t="s">
        <v>21</v>
      </c>
      <c r="F9" s="22" t="s">
        <v>21</v>
      </c>
      <c r="G9" s="23">
        <v>58</v>
      </c>
      <c r="H9" s="24">
        <v>3</v>
      </c>
      <c r="I9" s="25">
        <v>14</v>
      </c>
      <c r="J9" s="26">
        <v>375.5</v>
      </c>
      <c r="K9" s="27">
        <v>42</v>
      </c>
      <c r="L9" s="26">
        <v>517</v>
      </c>
      <c r="M9" s="27">
        <v>69</v>
      </c>
      <c r="N9" s="26">
        <v>622</v>
      </c>
      <c r="O9" s="27">
        <v>80</v>
      </c>
      <c r="P9" s="28">
        <f t="shared" ref="P9" si="5">+J9+L9+N9</f>
        <v>1514.5</v>
      </c>
      <c r="Q9" s="29">
        <f t="shared" ref="Q9" si="6">K9+M9+O9</f>
        <v>191</v>
      </c>
      <c r="R9" s="30">
        <f t="shared" ref="R9" si="7">Q9/H9</f>
        <v>63.666666666666664</v>
      </c>
      <c r="S9" s="31">
        <f t="shared" ref="S9" si="8">+P9/Q9</f>
        <v>7.9293193717277486</v>
      </c>
      <c r="T9" s="32">
        <v>2162</v>
      </c>
      <c r="U9" s="33">
        <f>-(T9-P9)/T9</f>
        <v>-0.29949121184088806</v>
      </c>
      <c r="V9" s="34">
        <v>2046535.85</v>
      </c>
      <c r="W9" s="35">
        <v>194809</v>
      </c>
      <c r="X9" s="36">
        <f t="shared" ref="X9" si="9">V9/W9</f>
        <v>10.505345492251385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39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40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33</v>
      </c>
      <c r="I6" s="44">
        <v>1</v>
      </c>
      <c r="J6" s="45">
        <v>31625</v>
      </c>
      <c r="K6" s="46">
        <v>2344</v>
      </c>
      <c r="L6" s="45">
        <v>56036.5</v>
      </c>
      <c r="M6" s="46">
        <v>3674</v>
      </c>
      <c r="N6" s="45">
        <v>51313.5</v>
      </c>
      <c r="O6" s="46">
        <v>3388</v>
      </c>
      <c r="P6" s="47">
        <f>+J6+L6+N6</f>
        <v>138975</v>
      </c>
      <c r="Q6" s="48">
        <f>K6+M6+O6</f>
        <v>9406</v>
      </c>
      <c r="R6" s="49">
        <f>Q6/H6</f>
        <v>285.030303030303</v>
      </c>
      <c r="S6" s="50">
        <f>+P6/Q6</f>
        <v>14.775143525409312</v>
      </c>
      <c r="T6" s="51"/>
      <c r="U6" s="52" t="e">
        <f>-(T6-P6)/T6</f>
        <v>#DIV/0!</v>
      </c>
      <c r="V6" s="53">
        <v>138975</v>
      </c>
      <c r="W6" s="54">
        <v>9406</v>
      </c>
      <c r="X6" s="55">
        <f>V6/W6</f>
        <v>14.775143525409312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42</v>
      </c>
      <c r="D7" s="58">
        <v>42048</v>
      </c>
      <c r="E7" s="59" t="s">
        <v>21</v>
      </c>
      <c r="F7" s="60" t="s">
        <v>43</v>
      </c>
      <c r="G7" s="61">
        <v>41</v>
      </c>
      <c r="H7" s="62">
        <v>56</v>
      </c>
      <c r="I7" s="63">
        <v>1</v>
      </c>
      <c r="J7" s="64">
        <v>17907.5</v>
      </c>
      <c r="K7" s="65">
        <v>1670</v>
      </c>
      <c r="L7" s="64">
        <v>36069</v>
      </c>
      <c r="M7" s="65">
        <v>3453</v>
      </c>
      <c r="N7" s="64">
        <v>35628.5</v>
      </c>
      <c r="O7" s="65">
        <v>3331</v>
      </c>
      <c r="P7" s="66">
        <f t="shared" ref="P7" si="0">+J7+L7+N7</f>
        <v>89605</v>
      </c>
      <c r="Q7" s="67">
        <f t="shared" ref="Q7" si="1">K7+M7+O7</f>
        <v>8454</v>
      </c>
      <c r="R7" s="68">
        <f t="shared" ref="R7" si="2">Q7/H7</f>
        <v>150.96428571428572</v>
      </c>
      <c r="S7" s="69">
        <f t="shared" ref="S7" si="3">+P7/Q7</f>
        <v>10.599124674710197</v>
      </c>
      <c r="T7" s="70"/>
      <c r="U7" s="71" t="e">
        <f>-(T7-P7)/T7</f>
        <v>#DIV/0!</v>
      </c>
      <c r="V7" s="72">
        <v>89605</v>
      </c>
      <c r="W7" s="73">
        <v>8454</v>
      </c>
      <c r="X7" s="74">
        <f t="shared" ref="X7" si="4">V7/W7</f>
        <v>10.599124674710197</v>
      </c>
      <c r="Y7" s="15"/>
      <c r="AA7" s="16"/>
      <c r="AB7" s="17"/>
    </row>
    <row r="8" spans="1:28" s="5" customFormat="1" ht="24" customHeight="1" x14ac:dyDescent="0.25">
      <c r="B8" s="56">
        <f>B7+1</f>
        <v>3</v>
      </c>
      <c r="C8" s="57" t="s">
        <v>33</v>
      </c>
      <c r="D8" s="58">
        <v>42027</v>
      </c>
      <c r="E8" s="59" t="s">
        <v>21</v>
      </c>
      <c r="F8" s="60" t="s">
        <v>21</v>
      </c>
      <c r="G8" s="61">
        <v>64</v>
      </c>
      <c r="H8" s="62">
        <v>27</v>
      </c>
      <c r="I8" s="63">
        <v>3</v>
      </c>
      <c r="J8" s="64">
        <v>1066</v>
      </c>
      <c r="K8" s="65">
        <v>127</v>
      </c>
      <c r="L8" s="64">
        <v>2567.5</v>
      </c>
      <c r="M8" s="65">
        <v>305</v>
      </c>
      <c r="N8" s="64">
        <v>3567.5</v>
      </c>
      <c r="O8" s="65">
        <v>419</v>
      </c>
      <c r="P8" s="66">
        <f>+J8+L8+N8</f>
        <v>7201</v>
      </c>
      <c r="Q8" s="67">
        <f>K8+M8+O8</f>
        <v>851</v>
      </c>
      <c r="R8" s="68">
        <f>Q8/H8</f>
        <v>31.518518518518519</v>
      </c>
      <c r="S8" s="69">
        <f>+P8/Q8</f>
        <v>8.4618096357226786</v>
      </c>
      <c r="T8" s="70">
        <v>40624</v>
      </c>
      <c r="U8" s="71">
        <f>-(T8-P8)/T8</f>
        <v>-0.82274025206774326</v>
      </c>
      <c r="V8" s="72">
        <v>645236.11</v>
      </c>
      <c r="W8" s="73">
        <v>68033</v>
      </c>
      <c r="X8" s="74">
        <f>V8/W8</f>
        <v>9.484163714667881</v>
      </c>
      <c r="Y8" s="15"/>
      <c r="AA8" s="16"/>
      <c r="AB8" s="17"/>
    </row>
    <row r="9" spans="1:28" s="5" customFormat="1" ht="24" customHeight="1" thickBot="1" x14ac:dyDescent="0.3">
      <c r="B9" s="18">
        <f>B8+1</f>
        <v>4</v>
      </c>
      <c r="C9" s="19" t="s">
        <v>22</v>
      </c>
      <c r="D9" s="20">
        <v>41964</v>
      </c>
      <c r="E9" s="21" t="s">
        <v>21</v>
      </c>
      <c r="F9" s="22" t="s">
        <v>21</v>
      </c>
      <c r="G9" s="23">
        <v>58</v>
      </c>
      <c r="H9" s="24">
        <v>4</v>
      </c>
      <c r="I9" s="25">
        <v>12</v>
      </c>
      <c r="J9" s="26">
        <v>501</v>
      </c>
      <c r="K9" s="27">
        <v>84</v>
      </c>
      <c r="L9" s="26">
        <v>990</v>
      </c>
      <c r="M9" s="27">
        <v>147</v>
      </c>
      <c r="N9" s="26">
        <v>671</v>
      </c>
      <c r="O9" s="27">
        <v>118</v>
      </c>
      <c r="P9" s="28">
        <f t="shared" ref="P9" si="5">+J9+L9+N9</f>
        <v>2162</v>
      </c>
      <c r="Q9" s="29">
        <f t="shared" ref="Q9" si="6">K9+M9+O9</f>
        <v>349</v>
      </c>
      <c r="R9" s="30">
        <f t="shared" ref="R9" si="7">Q9/H9</f>
        <v>87.25</v>
      </c>
      <c r="S9" s="31">
        <f t="shared" ref="S9" si="8">+P9/Q9</f>
        <v>6.1948424068767904</v>
      </c>
      <c r="T9" s="32">
        <v>1357</v>
      </c>
      <c r="U9" s="33">
        <f>-(T9-P9)/T9</f>
        <v>0.59322033898305082</v>
      </c>
      <c r="V9" s="34">
        <v>2043633.35</v>
      </c>
      <c r="W9" s="35">
        <v>194385</v>
      </c>
      <c r="X9" s="36">
        <f t="shared" ref="X9" si="9">V9/W9</f>
        <v>10.513328446124959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9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37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38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66</v>
      </c>
      <c r="I6" s="44">
        <v>3</v>
      </c>
      <c r="J6" s="45">
        <v>11752.5</v>
      </c>
      <c r="K6" s="46">
        <v>1279</v>
      </c>
      <c r="L6" s="45">
        <v>14713.5</v>
      </c>
      <c r="M6" s="46">
        <v>1624</v>
      </c>
      <c r="N6" s="45">
        <v>14158</v>
      </c>
      <c r="O6" s="46">
        <v>1539</v>
      </c>
      <c r="P6" s="47">
        <f>+J6+L6+N6</f>
        <v>40624</v>
      </c>
      <c r="Q6" s="48">
        <f>K6+M6+O6</f>
        <v>4442</v>
      </c>
      <c r="R6" s="49">
        <f>Q6/H6</f>
        <v>67.303030303030297</v>
      </c>
      <c r="S6" s="50">
        <f>+P6/Q6</f>
        <v>9.1454299864925712</v>
      </c>
      <c r="T6" s="51">
        <v>109551.25</v>
      </c>
      <c r="U6" s="52">
        <f>-(T6-P6)/T6</f>
        <v>-0.62917812439383392</v>
      </c>
      <c r="V6" s="53">
        <v>629260.13</v>
      </c>
      <c r="W6" s="54">
        <v>66125</v>
      </c>
      <c r="X6" s="55">
        <f>V6/W6</f>
        <v>9.5162212476370502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12</v>
      </c>
      <c r="J7" s="26">
        <v>256</v>
      </c>
      <c r="K7" s="27">
        <v>25</v>
      </c>
      <c r="L7" s="26">
        <v>411</v>
      </c>
      <c r="M7" s="27">
        <v>38</v>
      </c>
      <c r="N7" s="26">
        <v>690</v>
      </c>
      <c r="O7" s="27">
        <v>67</v>
      </c>
      <c r="P7" s="28">
        <f t="shared" ref="P7" si="0">+J7+L7+N7</f>
        <v>1357</v>
      </c>
      <c r="Q7" s="29">
        <f t="shared" ref="Q7" si="1">K7+M7+O7</f>
        <v>130</v>
      </c>
      <c r="R7" s="30">
        <f t="shared" ref="R7" si="2">Q7/H7</f>
        <v>32.5</v>
      </c>
      <c r="S7" s="31">
        <f t="shared" ref="S7" si="3">+P7/Q7</f>
        <v>10.438461538461539</v>
      </c>
      <c r="T7" s="32">
        <v>6912</v>
      </c>
      <c r="U7" s="33">
        <f>-(T7-P7)/T7</f>
        <v>-0.80367476851851849</v>
      </c>
      <c r="V7" s="34">
        <v>2040428.35</v>
      </c>
      <c r="W7" s="35">
        <v>193940</v>
      </c>
      <c r="X7" s="36">
        <f t="shared" ref="X7" si="4">V7/W7</f>
        <v>10.52092580179437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9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34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35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100</v>
      </c>
      <c r="I6" s="44">
        <v>2</v>
      </c>
      <c r="J6" s="45">
        <v>29200.720000000001</v>
      </c>
      <c r="K6" s="46">
        <v>3185</v>
      </c>
      <c r="L6" s="45">
        <v>39544.720000000001</v>
      </c>
      <c r="M6" s="46">
        <v>4015</v>
      </c>
      <c r="N6" s="45">
        <v>40805.81</v>
      </c>
      <c r="O6" s="46">
        <v>4273</v>
      </c>
      <c r="P6" s="47">
        <f>+J6+L6+N6</f>
        <v>109551.25</v>
      </c>
      <c r="Q6" s="48">
        <f>K6+M6+O6</f>
        <v>11473</v>
      </c>
      <c r="R6" s="49">
        <f>Q6/H6</f>
        <v>114.73</v>
      </c>
      <c r="S6" s="50">
        <f>+P6/Q6</f>
        <v>9.5486141375403122</v>
      </c>
      <c r="T6" s="51">
        <v>150508.35999999999</v>
      </c>
      <c r="U6" s="52">
        <f>-(T6-P6)/T6</f>
        <v>-0.27212514972590218</v>
      </c>
      <c r="V6" s="53">
        <v>476051.21</v>
      </c>
      <c r="W6" s="54">
        <v>49028</v>
      </c>
      <c r="X6" s="55">
        <f>V6/W6</f>
        <v>9.7097823692583827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5</v>
      </c>
      <c r="I7" s="63">
        <v>11</v>
      </c>
      <c r="J7" s="64">
        <v>1494</v>
      </c>
      <c r="K7" s="65">
        <v>151</v>
      </c>
      <c r="L7" s="64">
        <v>2343</v>
      </c>
      <c r="M7" s="65">
        <v>245</v>
      </c>
      <c r="N7" s="64">
        <v>3075</v>
      </c>
      <c r="O7" s="65">
        <v>324</v>
      </c>
      <c r="P7" s="66">
        <f t="shared" ref="P7:P8" si="0">+J7+L7+N7</f>
        <v>6912</v>
      </c>
      <c r="Q7" s="67">
        <f t="shared" ref="Q7:Q8" si="1">K7+M7+O7</f>
        <v>720</v>
      </c>
      <c r="R7" s="68">
        <f t="shared" ref="R7:R8" si="2">Q7/H7</f>
        <v>144</v>
      </c>
      <c r="S7" s="69">
        <f t="shared" ref="S7:S8" si="3">+P7/Q7</f>
        <v>9.6</v>
      </c>
      <c r="T7" s="70">
        <v>2486</v>
      </c>
      <c r="U7" s="71">
        <f>-(T7-P7)/T7</f>
        <v>1.7803700724054707</v>
      </c>
      <c r="V7" s="72">
        <v>2031788.85</v>
      </c>
      <c r="W7" s="73">
        <v>193028</v>
      </c>
      <c r="X7" s="74">
        <f t="shared" ref="X7:X8" si="4">V7/W7</f>
        <v>10.525876297739188</v>
      </c>
      <c r="Y7" s="15"/>
      <c r="AA7" s="16"/>
      <c r="AB7" s="17"/>
    </row>
    <row r="8" spans="1:28" s="5" customFormat="1" ht="24" customHeight="1" thickBot="1" x14ac:dyDescent="0.3">
      <c r="B8" s="18">
        <f>B7+1</f>
        <v>3</v>
      </c>
      <c r="C8" s="19" t="s">
        <v>36</v>
      </c>
      <c r="D8" s="20">
        <v>41985</v>
      </c>
      <c r="E8" s="21" t="s">
        <v>21</v>
      </c>
      <c r="F8" s="22" t="s">
        <v>21</v>
      </c>
      <c r="G8" s="23">
        <v>6</v>
      </c>
      <c r="H8" s="24">
        <v>2</v>
      </c>
      <c r="I8" s="25">
        <v>8</v>
      </c>
      <c r="J8" s="26">
        <v>379</v>
      </c>
      <c r="K8" s="27">
        <v>84</v>
      </c>
      <c r="L8" s="26">
        <v>551</v>
      </c>
      <c r="M8" s="27">
        <v>106</v>
      </c>
      <c r="N8" s="26">
        <v>482</v>
      </c>
      <c r="O8" s="27">
        <v>93</v>
      </c>
      <c r="P8" s="28">
        <f t="shared" si="0"/>
        <v>1412</v>
      </c>
      <c r="Q8" s="29">
        <f t="shared" si="1"/>
        <v>283</v>
      </c>
      <c r="R8" s="30">
        <f t="shared" si="2"/>
        <v>141.5</v>
      </c>
      <c r="S8" s="31">
        <f t="shared" si="3"/>
        <v>4.989399293286219</v>
      </c>
      <c r="T8" s="32"/>
      <c r="U8" s="33" t="e">
        <f>-(T8-P8)/T8</f>
        <v>#DIV/0!</v>
      </c>
      <c r="V8" s="34">
        <v>19136.8</v>
      </c>
      <c r="W8" s="35">
        <v>1955</v>
      </c>
      <c r="X8" s="36">
        <f t="shared" si="4"/>
        <v>9.7886445012787728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9.285156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31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32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115</v>
      </c>
      <c r="I6" s="44">
        <v>1</v>
      </c>
      <c r="J6" s="45">
        <v>36554.699999999997</v>
      </c>
      <c r="K6" s="46">
        <v>3494</v>
      </c>
      <c r="L6" s="45">
        <v>49333.88</v>
      </c>
      <c r="M6" s="46">
        <v>4678</v>
      </c>
      <c r="N6" s="45">
        <v>64619.78</v>
      </c>
      <c r="O6" s="46">
        <v>6171</v>
      </c>
      <c r="P6" s="47">
        <f>+J6+L6+N6</f>
        <v>150508.35999999999</v>
      </c>
      <c r="Q6" s="48">
        <f>K6+M6+O6</f>
        <v>14343</v>
      </c>
      <c r="R6" s="49">
        <f>Q6/H6</f>
        <v>124.72173913043478</v>
      </c>
      <c r="S6" s="50">
        <f>+P6/Q6</f>
        <v>10.493506239977689</v>
      </c>
      <c r="T6" s="51"/>
      <c r="U6" s="52" t="e">
        <f>-(T6-P6)/T6</f>
        <v>#DIV/0!</v>
      </c>
      <c r="V6" s="53">
        <v>154749.35999999999</v>
      </c>
      <c r="W6" s="54">
        <v>15091</v>
      </c>
      <c r="X6" s="55">
        <f>V6/W6</f>
        <v>10.254413889072957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9</v>
      </c>
      <c r="J7" s="26">
        <v>726</v>
      </c>
      <c r="K7" s="27">
        <v>149</v>
      </c>
      <c r="L7" s="26">
        <v>801</v>
      </c>
      <c r="M7" s="27">
        <v>149</v>
      </c>
      <c r="N7" s="26">
        <v>959</v>
      </c>
      <c r="O7" s="27">
        <v>274</v>
      </c>
      <c r="P7" s="28">
        <f t="shared" ref="P7" si="0">+J7+L7+N7</f>
        <v>2486</v>
      </c>
      <c r="Q7" s="29">
        <f t="shared" ref="Q7" si="1">K7+M7+O7</f>
        <v>572</v>
      </c>
      <c r="R7" s="30">
        <f t="shared" ref="R7" si="2">Q7/H7</f>
        <v>143</v>
      </c>
      <c r="S7" s="31">
        <f t="shared" ref="S7" si="3">+P7/Q7</f>
        <v>4.3461538461538458</v>
      </c>
      <c r="T7" s="32">
        <v>2782</v>
      </c>
      <c r="U7" s="33">
        <f>-(T7-P7)/T7</f>
        <v>-0.10639827462257369</v>
      </c>
      <c r="V7" s="34">
        <v>2016702.35</v>
      </c>
      <c r="W7" s="35">
        <v>191261</v>
      </c>
      <c r="X7" s="36">
        <f t="shared" ref="X7" si="4">V7/W7</f>
        <v>10.544242422658044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29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30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27</v>
      </c>
      <c r="D6" s="39">
        <v>41866</v>
      </c>
      <c r="E6" s="40" t="s">
        <v>21</v>
      </c>
      <c r="F6" s="41" t="s">
        <v>28</v>
      </c>
      <c r="G6" s="42">
        <v>31</v>
      </c>
      <c r="H6" s="43">
        <v>2</v>
      </c>
      <c r="I6" s="44">
        <v>22</v>
      </c>
      <c r="J6" s="45">
        <v>654</v>
      </c>
      <c r="K6" s="46">
        <v>64</v>
      </c>
      <c r="L6" s="45">
        <v>1487</v>
      </c>
      <c r="M6" s="46">
        <v>145</v>
      </c>
      <c r="N6" s="45">
        <v>1413</v>
      </c>
      <c r="O6" s="46">
        <v>136</v>
      </c>
      <c r="P6" s="47">
        <f>+J6+L6+N6</f>
        <v>3554</v>
      </c>
      <c r="Q6" s="48">
        <f>K6+M6+O6</f>
        <v>345</v>
      </c>
      <c r="R6" s="49">
        <f>Q6/H6</f>
        <v>172.5</v>
      </c>
      <c r="S6" s="50">
        <f>+P6/Q6</f>
        <v>10.301449275362319</v>
      </c>
      <c r="T6" s="51">
        <v>2290</v>
      </c>
      <c r="U6" s="52">
        <f>-(T6-P6)/T6</f>
        <v>0.55196506550218338</v>
      </c>
      <c r="V6" s="53">
        <v>415960.12</v>
      </c>
      <c r="W6" s="54">
        <v>41863</v>
      </c>
      <c r="X6" s="55">
        <f>V6/W6</f>
        <v>9.9362233953610577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9</v>
      </c>
      <c r="J7" s="26">
        <v>354</v>
      </c>
      <c r="K7" s="27">
        <v>36</v>
      </c>
      <c r="L7" s="26">
        <v>1406</v>
      </c>
      <c r="M7" s="27">
        <v>143</v>
      </c>
      <c r="N7" s="26">
        <v>1022</v>
      </c>
      <c r="O7" s="27">
        <v>104</v>
      </c>
      <c r="P7" s="28">
        <f t="shared" ref="P7" si="0">+J7+L7+N7</f>
        <v>2782</v>
      </c>
      <c r="Q7" s="29">
        <f t="shared" ref="Q7" si="1">K7+M7+O7</f>
        <v>283</v>
      </c>
      <c r="R7" s="30">
        <f t="shared" ref="R7" si="2">Q7/H7</f>
        <v>70.75</v>
      </c>
      <c r="S7" s="31">
        <f t="shared" ref="S7" si="3">+P7/Q7</f>
        <v>9.8303886925795059</v>
      </c>
      <c r="T7" s="32">
        <v>3334</v>
      </c>
      <c r="U7" s="33">
        <f>-(T7-P7)/T7</f>
        <v>-0.16556688662267546</v>
      </c>
      <c r="V7" s="34">
        <v>2012014.85</v>
      </c>
      <c r="W7" s="35">
        <v>190447</v>
      </c>
      <c r="X7" s="36">
        <f t="shared" ref="X7" si="4">V7/W7</f>
        <v>10.564697002315606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25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26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22</v>
      </c>
      <c r="D6" s="39">
        <v>41964</v>
      </c>
      <c r="E6" s="40" t="s">
        <v>21</v>
      </c>
      <c r="F6" s="41" t="s">
        <v>21</v>
      </c>
      <c r="G6" s="42">
        <v>58</v>
      </c>
      <c r="H6" s="43">
        <v>5</v>
      </c>
      <c r="I6" s="44">
        <v>8</v>
      </c>
      <c r="J6" s="45">
        <v>802</v>
      </c>
      <c r="K6" s="46">
        <v>89</v>
      </c>
      <c r="L6" s="45">
        <v>1236</v>
      </c>
      <c r="M6" s="46">
        <v>137</v>
      </c>
      <c r="N6" s="45">
        <v>1296</v>
      </c>
      <c r="O6" s="46">
        <v>144</v>
      </c>
      <c r="P6" s="47">
        <f t="shared" ref="P6" si="0">+J6+L6+N6</f>
        <v>3334</v>
      </c>
      <c r="Q6" s="48">
        <f t="shared" ref="Q6" si="1">K6+M6+O6</f>
        <v>370</v>
      </c>
      <c r="R6" s="49">
        <f t="shared" ref="R6" si="2">Q6/H6</f>
        <v>74</v>
      </c>
      <c r="S6" s="50">
        <f t="shared" ref="S6" si="3">+P6/Q6</f>
        <v>9.0108108108108116</v>
      </c>
      <c r="T6" s="51">
        <v>5269</v>
      </c>
      <c r="U6" s="52">
        <f>-(T6-P6)/T6</f>
        <v>-0.36724236097931295</v>
      </c>
      <c r="V6" s="53">
        <v>2007468.85</v>
      </c>
      <c r="W6" s="54">
        <v>189937</v>
      </c>
      <c r="X6" s="55">
        <f t="shared" ref="X6" si="4">V6/W6</f>
        <v>10.569130027324851</v>
      </c>
      <c r="Y6" s="15"/>
      <c r="AA6" s="16"/>
      <c r="AB6" s="17"/>
    </row>
    <row r="7" spans="1:28" s="5" customFormat="1" ht="24" customHeight="1" thickBot="1" x14ac:dyDescent="0.3">
      <c r="B7" s="18">
        <f t="shared" ref="B7" si="5">B6+1</f>
        <v>2</v>
      </c>
      <c r="C7" s="19" t="s">
        <v>27</v>
      </c>
      <c r="D7" s="20">
        <v>41866</v>
      </c>
      <c r="E7" s="21" t="s">
        <v>21</v>
      </c>
      <c r="F7" s="22" t="s">
        <v>28</v>
      </c>
      <c r="G7" s="23">
        <v>31</v>
      </c>
      <c r="H7" s="24">
        <v>3</v>
      </c>
      <c r="I7" s="25">
        <v>21</v>
      </c>
      <c r="J7" s="26">
        <v>446</v>
      </c>
      <c r="K7" s="27">
        <v>45</v>
      </c>
      <c r="L7" s="26">
        <v>899</v>
      </c>
      <c r="M7" s="27">
        <v>95</v>
      </c>
      <c r="N7" s="26">
        <v>945</v>
      </c>
      <c r="O7" s="27">
        <v>98</v>
      </c>
      <c r="P7" s="28">
        <f>+J7+L7+N7</f>
        <v>2290</v>
      </c>
      <c r="Q7" s="29">
        <f>K7+M7+O7</f>
        <v>238</v>
      </c>
      <c r="R7" s="30">
        <f>Q7/H7</f>
        <v>79.333333333333329</v>
      </c>
      <c r="S7" s="31">
        <f>+P7/Q7</f>
        <v>9.6218487394957979</v>
      </c>
      <c r="T7" s="32"/>
      <c r="U7" s="33"/>
      <c r="V7" s="34">
        <v>411352.12</v>
      </c>
      <c r="W7" s="35">
        <v>41391</v>
      </c>
      <c r="X7" s="36">
        <f>V7/W7</f>
        <v>9.9382020245947178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23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24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thickBot="1" x14ac:dyDescent="0.3">
      <c r="B6" s="18">
        <f>B5+1</f>
        <v>1</v>
      </c>
      <c r="C6" s="19" t="s">
        <v>22</v>
      </c>
      <c r="D6" s="20">
        <v>41964</v>
      </c>
      <c r="E6" s="21" t="s">
        <v>21</v>
      </c>
      <c r="F6" s="22" t="s">
        <v>21</v>
      </c>
      <c r="G6" s="23">
        <v>58</v>
      </c>
      <c r="H6" s="24">
        <v>5</v>
      </c>
      <c r="I6" s="25">
        <v>7</v>
      </c>
      <c r="J6" s="26">
        <v>1411</v>
      </c>
      <c r="K6" s="27">
        <v>133</v>
      </c>
      <c r="L6" s="26">
        <v>2021</v>
      </c>
      <c r="M6" s="27">
        <v>221</v>
      </c>
      <c r="N6" s="26">
        <v>1837</v>
      </c>
      <c r="O6" s="27">
        <v>201</v>
      </c>
      <c r="P6" s="28">
        <f t="shared" ref="P6" si="0">+J6+L6+N6</f>
        <v>5269</v>
      </c>
      <c r="Q6" s="29">
        <f t="shared" ref="Q6" si="1">K6+M6+O6</f>
        <v>555</v>
      </c>
      <c r="R6" s="30">
        <f t="shared" ref="R6" si="2">Q6/H6</f>
        <v>111</v>
      </c>
      <c r="S6" s="31">
        <f t="shared" ref="S6" si="3">+P6/Q6</f>
        <v>9.4936936936936931</v>
      </c>
      <c r="T6" s="32">
        <v>5729</v>
      </c>
      <c r="U6" s="33">
        <f>-(T6-P6)/T6</f>
        <v>-8.0293244894396931E-2</v>
      </c>
      <c r="V6" s="34">
        <v>2001989.85</v>
      </c>
      <c r="W6" s="35">
        <v>189313</v>
      </c>
      <c r="X6" s="36">
        <f t="shared" ref="X6" si="4">V6/W6</f>
        <v>10.575025751004951</v>
      </c>
      <c r="Y6" s="15"/>
      <c r="AA6" s="16"/>
      <c r="AB6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>
      <selection activeCell="A6" sqref="A6:XFD9"/>
    </sheetView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65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66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67</v>
      </c>
      <c r="D6" s="39">
        <v>42118</v>
      </c>
      <c r="E6" s="40" t="s">
        <v>21</v>
      </c>
      <c r="F6" s="41" t="s">
        <v>21</v>
      </c>
      <c r="G6" s="42">
        <v>13</v>
      </c>
      <c r="H6" s="43">
        <v>40</v>
      </c>
      <c r="I6" s="44">
        <v>1</v>
      </c>
      <c r="J6" s="45">
        <v>21475</v>
      </c>
      <c r="K6" s="46">
        <v>1591</v>
      </c>
      <c r="L6" s="45">
        <v>33066.5</v>
      </c>
      <c r="M6" s="46">
        <v>2388</v>
      </c>
      <c r="N6" s="45">
        <v>23329</v>
      </c>
      <c r="O6" s="46">
        <v>1848</v>
      </c>
      <c r="P6" s="47">
        <f>+J6+L6+N6</f>
        <v>77870.5</v>
      </c>
      <c r="Q6" s="48">
        <f>K6+M6+O6</f>
        <v>5827</v>
      </c>
      <c r="R6" s="49">
        <f>Q6/H6</f>
        <v>145.67500000000001</v>
      </c>
      <c r="S6" s="50">
        <f>+P6/Q6</f>
        <v>13.363737772438647</v>
      </c>
      <c r="T6" s="51"/>
      <c r="U6" s="52"/>
      <c r="V6" s="53">
        <v>77870.5</v>
      </c>
      <c r="W6" s="54">
        <v>5827</v>
      </c>
      <c r="X6" s="55">
        <f>V6/W6</f>
        <v>13.363737772438647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52</v>
      </c>
      <c r="D7" s="58">
        <v>42076</v>
      </c>
      <c r="E7" s="59" t="s">
        <v>21</v>
      </c>
      <c r="F7" s="60" t="s">
        <v>21</v>
      </c>
      <c r="G7" s="61">
        <v>66</v>
      </c>
      <c r="H7" s="62">
        <v>8</v>
      </c>
      <c r="I7" s="63">
        <v>7</v>
      </c>
      <c r="J7" s="64">
        <v>1754.5</v>
      </c>
      <c r="K7" s="65">
        <v>183</v>
      </c>
      <c r="L7" s="64">
        <v>887.5</v>
      </c>
      <c r="M7" s="65">
        <v>93</v>
      </c>
      <c r="N7" s="64">
        <v>658.5</v>
      </c>
      <c r="O7" s="65">
        <v>67</v>
      </c>
      <c r="P7" s="66">
        <f>+J7+L7+N7</f>
        <v>3300.5</v>
      </c>
      <c r="Q7" s="67">
        <f>K7+M7+O7</f>
        <v>343</v>
      </c>
      <c r="R7" s="68">
        <f>Q7/H7</f>
        <v>42.875</v>
      </c>
      <c r="S7" s="69">
        <f>+P7/Q7</f>
        <v>9.6224489795918373</v>
      </c>
      <c r="T7" s="70">
        <v>7826.5</v>
      </c>
      <c r="U7" s="71">
        <f>-(T7-P7)/T7</f>
        <v>-0.57829170127132179</v>
      </c>
      <c r="V7" s="72">
        <v>748949.67</v>
      </c>
      <c r="W7" s="73">
        <v>73874</v>
      </c>
      <c r="X7" s="74">
        <f>V7/W7</f>
        <v>10.138203833554432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59</v>
      </c>
      <c r="D8" s="58">
        <v>42097</v>
      </c>
      <c r="E8" s="59" t="s">
        <v>21</v>
      </c>
      <c r="F8" s="60" t="s">
        <v>21</v>
      </c>
      <c r="G8" s="61">
        <v>23</v>
      </c>
      <c r="H8" s="62">
        <v>3</v>
      </c>
      <c r="I8" s="63">
        <v>4</v>
      </c>
      <c r="J8" s="64">
        <v>659</v>
      </c>
      <c r="K8" s="65">
        <v>37</v>
      </c>
      <c r="L8" s="64">
        <v>1346</v>
      </c>
      <c r="M8" s="65">
        <v>57</v>
      </c>
      <c r="N8" s="64">
        <v>827</v>
      </c>
      <c r="O8" s="65">
        <v>41</v>
      </c>
      <c r="P8" s="66">
        <f>+J8+L8+N8</f>
        <v>2832</v>
      </c>
      <c r="Q8" s="67">
        <f>K8+M8+O8</f>
        <v>135</v>
      </c>
      <c r="R8" s="68">
        <f>Q8/H8</f>
        <v>45</v>
      </c>
      <c r="S8" s="69">
        <f>+P8/Q8</f>
        <v>20.977777777777778</v>
      </c>
      <c r="T8" s="70">
        <v>10430</v>
      </c>
      <c r="U8" s="71">
        <f>-(T8-P8)/T8</f>
        <v>-0.72847555129434327</v>
      </c>
      <c r="V8" s="72">
        <v>273409.55</v>
      </c>
      <c r="W8" s="73">
        <v>20529</v>
      </c>
      <c r="X8" s="74">
        <f>V8/W8</f>
        <v>13.318210823712796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62</v>
      </c>
      <c r="D9" s="20">
        <v>42104</v>
      </c>
      <c r="E9" s="21" t="s">
        <v>21</v>
      </c>
      <c r="F9" s="22" t="s">
        <v>21</v>
      </c>
      <c r="G9" s="23">
        <v>24</v>
      </c>
      <c r="H9" s="24">
        <v>4</v>
      </c>
      <c r="I9" s="25">
        <v>3</v>
      </c>
      <c r="J9" s="26">
        <v>331</v>
      </c>
      <c r="K9" s="27">
        <v>35</v>
      </c>
      <c r="L9" s="26">
        <v>440</v>
      </c>
      <c r="M9" s="27">
        <v>47</v>
      </c>
      <c r="N9" s="26">
        <v>586</v>
      </c>
      <c r="O9" s="27">
        <v>66</v>
      </c>
      <c r="P9" s="28">
        <f>+J9+L9+N9</f>
        <v>1357</v>
      </c>
      <c r="Q9" s="29">
        <f>K9+M9+O9</f>
        <v>148</v>
      </c>
      <c r="R9" s="30">
        <f>Q9/H9</f>
        <v>37</v>
      </c>
      <c r="S9" s="31">
        <f>+P9/Q9</f>
        <v>9.1689189189189193</v>
      </c>
      <c r="T9" s="32">
        <v>5008</v>
      </c>
      <c r="U9" s="33">
        <f>-(T9-P9)/T9</f>
        <v>-0.72903354632587858</v>
      </c>
      <c r="V9" s="34">
        <v>97327.27</v>
      </c>
      <c r="W9" s="35">
        <v>9061</v>
      </c>
      <c r="X9" s="36">
        <f>V9/W9</f>
        <v>10.74133870433727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63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64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59</v>
      </c>
      <c r="D6" s="39">
        <v>42097</v>
      </c>
      <c r="E6" s="40" t="s">
        <v>21</v>
      </c>
      <c r="F6" s="41" t="s">
        <v>21</v>
      </c>
      <c r="G6" s="42">
        <v>23</v>
      </c>
      <c r="H6" s="43">
        <v>11</v>
      </c>
      <c r="I6" s="44">
        <v>3</v>
      </c>
      <c r="J6" s="45">
        <v>2852</v>
      </c>
      <c r="K6" s="46">
        <v>182</v>
      </c>
      <c r="L6" s="45">
        <v>3290.5</v>
      </c>
      <c r="M6" s="46">
        <v>209</v>
      </c>
      <c r="N6" s="45">
        <v>4287.5</v>
      </c>
      <c r="O6" s="46">
        <v>273</v>
      </c>
      <c r="P6" s="47">
        <f>+J6+L6+N6</f>
        <v>10430</v>
      </c>
      <c r="Q6" s="48">
        <f>K6+M6+O6</f>
        <v>664</v>
      </c>
      <c r="R6" s="49">
        <f>Q6/H6</f>
        <v>60.363636363636367</v>
      </c>
      <c r="S6" s="50">
        <f>+P6/Q6</f>
        <v>15.707831325301205</v>
      </c>
      <c r="T6" s="51">
        <v>66856.800000000003</v>
      </c>
      <c r="U6" s="52">
        <f>-(T6-P6)/T6</f>
        <v>-0.84399492646970842</v>
      </c>
      <c r="V6" s="53">
        <v>256501.05</v>
      </c>
      <c r="W6" s="54">
        <v>18961</v>
      </c>
      <c r="X6" s="55">
        <f>V6/W6</f>
        <v>13.527822899636094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52</v>
      </c>
      <c r="D7" s="58">
        <v>42076</v>
      </c>
      <c r="E7" s="59" t="s">
        <v>21</v>
      </c>
      <c r="F7" s="60" t="s">
        <v>21</v>
      </c>
      <c r="G7" s="61">
        <v>66</v>
      </c>
      <c r="H7" s="62">
        <v>18</v>
      </c>
      <c r="I7" s="63">
        <v>6</v>
      </c>
      <c r="J7" s="64">
        <v>979</v>
      </c>
      <c r="K7" s="65">
        <v>112</v>
      </c>
      <c r="L7" s="64">
        <v>3007.5</v>
      </c>
      <c r="M7" s="65">
        <v>299</v>
      </c>
      <c r="N7" s="64">
        <v>3840</v>
      </c>
      <c r="O7" s="65">
        <v>386</v>
      </c>
      <c r="P7" s="66">
        <f>+J7+L7+N7</f>
        <v>7826.5</v>
      </c>
      <c r="Q7" s="67">
        <f>K7+M7+O7</f>
        <v>797</v>
      </c>
      <c r="R7" s="68">
        <f>Q7/H7</f>
        <v>44.277777777777779</v>
      </c>
      <c r="S7" s="69">
        <f>+P7/Q7</f>
        <v>9.8199498117942277</v>
      </c>
      <c r="T7" s="70">
        <v>12097.5</v>
      </c>
      <c r="U7" s="71">
        <f>-(T7-P7)/T7</f>
        <v>-0.35304815044430665</v>
      </c>
      <c r="V7" s="72">
        <v>730524.17</v>
      </c>
      <c r="W7" s="73">
        <v>71915</v>
      </c>
      <c r="X7" s="74">
        <f>V7/W7</f>
        <v>10.158161301536536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62</v>
      </c>
      <c r="D8" s="20">
        <v>42104</v>
      </c>
      <c r="E8" s="21" t="s">
        <v>21</v>
      </c>
      <c r="F8" s="22" t="s">
        <v>21</v>
      </c>
      <c r="G8" s="23">
        <v>24</v>
      </c>
      <c r="H8" s="24">
        <v>12</v>
      </c>
      <c r="I8" s="25">
        <v>2</v>
      </c>
      <c r="J8" s="26">
        <v>1149</v>
      </c>
      <c r="K8" s="27">
        <v>98</v>
      </c>
      <c r="L8" s="26">
        <v>1422.5</v>
      </c>
      <c r="M8" s="27">
        <v>125</v>
      </c>
      <c r="N8" s="26">
        <v>2436.5</v>
      </c>
      <c r="O8" s="27">
        <v>205</v>
      </c>
      <c r="P8" s="28">
        <f>+J8+L8+N8</f>
        <v>5008</v>
      </c>
      <c r="Q8" s="29">
        <f>K8+M8+O8</f>
        <v>428</v>
      </c>
      <c r="R8" s="30">
        <f>Q8/H8</f>
        <v>35.666666666666664</v>
      </c>
      <c r="S8" s="31">
        <f>+P8/Q8</f>
        <v>11.700934579439252</v>
      </c>
      <c r="T8" s="32">
        <v>52811</v>
      </c>
      <c r="U8" s="33">
        <f>-(T8-P8)/T8</f>
        <v>-0.90517127113669504</v>
      </c>
      <c r="V8" s="34">
        <v>89995.77</v>
      </c>
      <c r="W8" s="35">
        <v>8359</v>
      </c>
      <c r="X8" s="36">
        <f>V8/W8</f>
        <v>10.766332097140808</v>
      </c>
      <c r="Y8" s="15"/>
      <c r="AA8" s="16"/>
      <c r="AB8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60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61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59</v>
      </c>
      <c r="D6" s="39">
        <v>42097</v>
      </c>
      <c r="E6" s="40" t="s">
        <v>21</v>
      </c>
      <c r="F6" s="41" t="s">
        <v>21</v>
      </c>
      <c r="G6" s="42">
        <v>23</v>
      </c>
      <c r="H6" s="43">
        <v>37</v>
      </c>
      <c r="I6" s="44">
        <v>2</v>
      </c>
      <c r="J6" s="45">
        <v>18115.5</v>
      </c>
      <c r="K6" s="46">
        <v>1225</v>
      </c>
      <c r="L6" s="45">
        <v>26572.3</v>
      </c>
      <c r="M6" s="46">
        <v>1800</v>
      </c>
      <c r="N6" s="45">
        <v>22169</v>
      </c>
      <c r="O6" s="46">
        <v>1618</v>
      </c>
      <c r="P6" s="47">
        <f>+J6+L6+N6</f>
        <v>66856.800000000003</v>
      </c>
      <c r="Q6" s="48">
        <f>K6+M6+O6</f>
        <v>4643</v>
      </c>
      <c r="R6" s="49">
        <f>Q6/H6</f>
        <v>125.48648648648648</v>
      </c>
      <c r="S6" s="50">
        <f>+P6/Q6</f>
        <v>14.399483092827914</v>
      </c>
      <c r="T6" s="51">
        <v>88832.5</v>
      </c>
      <c r="U6" s="52">
        <f>-(T6-P6)/T6</f>
        <v>-0.24738355894520583</v>
      </c>
      <c r="V6" s="53">
        <v>219995.35</v>
      </c>
      <c r="W6" s="54">
        <v>16136</v>
      </c>
      <c r="X6" s="55">
        <f>V6/W6</f>
        <v>13.633821888943977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62</v>
      </c>
      <c r="D7" s="58">
        <v>42104</v>
      </c>
      <c r="E7" s="59" t="s">
        <v>21</v>
      </c>
      <c r="F7" s="60" t="s">
        <v>21</v>
      </c>
      <c r="G7" s="61">
        <v>24</v>
      </c>
      <c r="H7" s="62">
        <v>47</v>
      </c>
      <c r="I7" s="63">
        <v>1</v>
      </c>
      <c r="J7" s="64">
        <v>11726</v>
      </c>
      <c r="K7" s="65">
        <v>1047</v>
      </c>
      <c r="L7" s="64">
        <v>19731.5</v>
      </c>
      <c r="M7" s="65">
        <v>1757</v>
      </c>
      <c r="N7" s="64">
        <v>21353.5</v>
      </c>
      <c r="O7" s="65">
        <v>1861</v>
      </c>
      <c r="P7" s="66">
        <f>+J7+L7+N7</f>
        <v>52811</v>
      </c>
      <c r="Q7" s="67">
        <f>K7+M7+O7</f>
        <v>4665</v>
      </c>
      <c r="R7" s="68">
        <f>Q7/H7</f>
        <v>99.255319148936167</v>
      </c>
      <c r="S7" s="69">
        <f>+P7/Q7</f>
        <v>11.320685959271168</v>
      </c>
      <c r="T7" s="70"/>
      <c r="U7" s="71"/>
      <c r="V7" s="72">
        <v>52811</v>
      </c>
      <c r="W7" s="73">
        <v>4665</v>
      </c>
      <c r="X7" s="74">
        <f>V7/W7</f>
        <v>11.320685959271168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52</v>
      </c>
      <c r="D8" s="20">
        <v>42076</v>
      </c>
      <c r="E8" s="21" t="s">
        <v>21</v>
      </c>
      <c r="F8" s="22" t="s">
        <v>21</v>
      </c>
      <c r="G8" s="23">
        <v>66</v>
      </c>
      <c r="H8" s="24">
        <v>29</v>
      </c>
      <c r="I8" s="25">
        <v>5</v>
      </c>
      <c r="J8" s="26">
        <v>1766</v>
      </c>
      <c r="K8" s="27">
        <v>258</v>
      </c>
      <c r="L8" s="26">
        <v>5312.5</v>
      </c>
      <c r="M8" s="27">
        <v>547</v>
      </c>
      <c r="N8" s="26">
        <v>5019</v>
      </c>
      <c r="O8" s="27">
        <v>518</v>
      </c>
      <c r="P8" s="28">
        <f>+J8+L8+N8</f>
        <v>12097.5</v>
      </c>
      <c r="Q8" s="29">
        <f>K8+M8+O8</f>
        <v>1323</v>
      </c>
      <c r="R8" s="30">
        <f>Q8/H8</f>
        <v>45.620689655172413</v>
      </c>
      <c r="S8" s="31">
        <f>+P8/Q8</f>
        <v>9.1439909297052147</v>
      </c>
      <c r="T8" s="32">
        <v>10805</v>
      </c>
      <c r="U8" s="33">
        <f>-(T8-P8)/T8</f>
        <v>0.11962054604349838</v>
      </c>
      <c r="V8" s="34">
        <v>716071.07</v>
      </c>
      <c r="W8" s="35">
        <v>70090</v>
      </c>
      <c r="X8" s="36">
        <f>V8/W8</f>
        <v>10.216451276929661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57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58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59</v>
      </c>
      <c r="D6" s="39">
        <v>42097</v>
      </c>
      <c r="E6" s="40" t="s">
        <v>21</v>
      </c>
      <c r="F6" s="41" t="s">
        <v>21</v>
      </c>
      <c r="G6" s="42">
        <v>23</v>
      </c>
      <c r="H6" s="43">
        <v>54</v>
      </c>
      <c r="I6" s="44">
        <v>1</v>
      </c>
      <c r="J6" s="45">
        <v>22874.5</v>
      </c>
      <c r="K6" s="46">
        <v>1599</v>
      </c>
      <c r="L6" s="45">
        <v>34715</v>
      </c>
      <c r="M6" s="46">
        <v>2422</v>
      </c>
      <c r="N6" s="45">
        <v>31243</v>
      </c>
      <c r="O6" s="46">
        <v>2214</v>
      </c>
      <c r="P6" s="47">
        <f>+J6+L6+N6</f>
        <v>88832.5</v>
      </c>
      <c r="Q6" s="48">
        <f>K6+M6+O6</f>
        <v>6235</v>
      </c>
      <c r="R6" s="49">
        <f>Q6/H6</f>
        <v>115.46296296296296</v>
      </c>
      <c r="S6" s="50">
        <f>+P6/Q6</f>
        <v>14.247393744987971</v>
      </c>
      <c r="T6" s="51"/>
      <c r="U6" s="52" t="e">
        <f>-(T6-P6)/T6</f>
        <v>#DIV/0!</v>
      </c>
      <c r="V6" s="53">
        <v>88832.5</v>
      </c>
      <c r="W6" s="54">
        <v>6235</v>
      </c>
      <c r="X6" s="55">
        <f>V6/W6</f>
        <v>14.247393744987971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52</v>
      </c>
      <c r="D7" s="20">
        <v>42076</v>
      </c>
      <c r="E7" s="21" t="s">
        <v>21</v>
      </c>
      <c r="F7" s="22" t="s">
        <v>21</v>
      </c>
      <c r="G7" s="23">
        <v>66</v>
      </c>
      <c r="H7" s="24">
        <v>40</v>
      </c>
      <c r="I7" s="25">
        <v>4</v>
      </c>
      <c r="J7" s="26">
        <v>2284</v>
      </c>
      <c r="K7" s="27">
        <v>370</v>
      </c>
      <c r="L7" s="26">
        <v>4417</v>
      </c>
      <c r="M7" s="27">
        <v>529</v>
      </c>
      <c r="N7" s="26">
        <v>4104</v>
      </c>
      <c r="O7" s="27">
        <v>418</v>
      </c>
      <c r="P7" s="28">
        <f>+J7+L7+N7</f>
        <v>10805</v>
      </c>
      <c r="Q7" s="29">
        <f>K7+M7+O7</f>
        <v>1317</v>
      </c>
      <c r="R7" s="30">
        <f>Q7/H7</f>
        <v>32.924999999999997</v>
      </c>
      <c r="S7" s="31">
        <f>+P7/Q7</f>
        <v>8.2042520880789667</v>
      </c>
      <c r="T7" s="32">
        <v>42154.92</v>
      </c>
      <c r="U7" s="33">
        <f>-(T7-P7)/T7</f>
        <v>-0.74368353682085031</v>
      </c>
      <c r="V7" s="34">
        <v>694590.7</v>
      </c>
      <c r="W7" s="35">
        <v>67363</v>
      </c>
      <c r="X7" s="36">
        <f>V7/W7</f>
        <v>10.311160429315796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55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56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52</v>
      </c>
      <c r="D6" s="39">
        <v>42076</v>
      </c>
      <c r="E6" s="40" t="s">
        <v>21</v>
      </c>
      <c r="F6" s="41" t="s">
        <v>21</v>
      </c>
      <c r="G6" s="42">
        <v>66</v>
      </c>
      <c r="H6" s="43">
        <v>83</v>
      </c>
      <c r="I6" s="44">
        <v>3</v>
      </c>
      <c r="J6" s="45">
        <v>7737</v>
      </c>
      <c r="K6" s="46">
        <v>1083</v>
      </c>
      <c r="L6" s="45">
        <v>17492.14</v>
      </c>
      <c r="M6" s="46">
        <v>1572</v>
      </c>
      <c r="N6" s="45">
        <v>16925.78</v>
      </c>
      <c r="O6" s="46">
        <v>1522</v>
      </c>
      <c r="P6" s="47">
        <f>+J6+L6+N6</f>
        <v>42154.92</v>
      </c>
      <c r="Q6" s="48">
        <f>K6+M6+O6</f>
        <v>4177</v>
      </c>
      <c r="R6" s="49">
        <f>Q6/H6</f>
        <v>50.325301204819276</v>
      </c>
      <c r="S6" s="50">
        <f>+P6/Q6</f>
        <v>10.092152262389273</v>
      </c>
      <c r="T6" s="51">
        <v>183190.58000000002</v>
      </c>
      <c r="U6" s="52">
        <f>-(T6-P6)/T6</f>
        <v>-0.76988489255288139</v>
      </c>
      <c r="V6" s="53">
        <v>656046.62</v>
      </c>
      <c r="W6" s="54">
        <v>61918</v>
      </c>
      <c r="X6" s="55">
        <f>V6/W6</f>
        <v>10.59541038147227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42</v>
      </c>
      <c r="D7" s="20">
        <v>42048</v>
      </c>
      <c r="E7" s="21" t="s">
        <v>21</v>
      </c>
      <c r="F7" s="22" t="s">
        <v>43</v>
      </c>
      <c r="G7" s="23">
        <v>41</v>
      </c>
      <c r="H7" s="24">
        <v>2</v>
      </c>
      <c r="I7" s="25">
        <v>7</v>
      </c>
      <c r="J7" s="26">
        <v>48</v>
      </c>
      <c r="K7" s="27">
        <v>6</v>
      </c>
      <c r="L7" s="26">
        <v>136</v>
      </c>
      <c r="M7" s="27">
        <v>16</v>
      </c>
      <c r="N7" s="26">
        <v>254</v>
      </c>
      <c r="O7" s="27">
        <v>30</v>
      </c>
      <c r="P7" s="28">
        <f>+J7+L7+N7</f>
        <v>438</v>
      </c>
      <c r="Q7" s="29">
        <f>K7+M7+O7</f>
        <v>52</v>
      </c>
      <c r="R7" s="30">
        <f>Q7/H7</f>
        <v>26</v>
      </c>
      <c r="S7" s="31">
        <f>+P7/Q7</f>
        <v>8.4230769230769234</v>
      </c>
      <c r="T7" s="32">
        <v>660</v>
      </c>
      <c r="U7" s="33">
        <f>-(T7-P7)/T7</f>
        <v>-0.33636363636363636</v>
      </c>
      <c r="V7" s="34">
        <v>186756.8</v>
      </c>
      <c r="W7" s="35">
        <v>18899</v>
      </c>
      <c r="X7" s="36">
        <f>V7/W7</f>
        <v>9.8818350177258054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53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54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52</v>
      </c>
      <c r="D6" s="39">
        <v>42076</v>
      </c>
      <c r="E6" s="40" t="s">
        <v>21</v>
      </c>
      <c r="F6" s="41" t="s">
        <v>21</v>
      </c>
      <c r="G6" s="42">
        <v>66</v>
      </c>
      <c r="H6" s="43">
        <v>140</v>
      </c>
      <c r="I6" s="44">
        <v>2</v>
      </c>
      <c r="J6" s="45">
        <v>19930</v>
      </c>
      <c r="K6" s="46">
        <v>2360</v>
      </c>
      <c r="L6" s="45">
        <v>78627.44</v>
      </c>
      <c r="M6" s="46">
        <v>6806</v>
      </c>
      <c r="N6" s="45">
        <v>84633.14</v>
      </c>
      <c r="O6" s="46">
        <v>7456</v>
      </c>
      <c r="P6" s="47">
        <f>+J6+L6+N6</f>
        <v>183190.58000000002</v>
      </c>
      <c r="Q6" s="48">
        <f>K6+M6+O6</f>
        <v>16622</v>
      </c>
      <c r="R6" s="49">
        <f>Q6/H6</f>
        <v>118.72857142857143</v>
      </c>
      <c r="S6" s="50">
        <f>+P6/Q6</f>
        <v>11.020971002286128</v>
      </c>
      <c r="T6" s="51">
        <v>301039.78000000003</v>
      </c>
      <c r="U6" s="52">
        <f>-(T6-P6)/T6</f>
        <v>-0.3914738444201627</v>
      </c>
      <c r="V6" s="53">
        <v>555082.53</v>
      </c>
      <c r="W6" s="54">
        <v>50325</v>
      </c>
      <c r="X6" s="55">
        <f>V6/W6</f>
        <v>11.029955886736214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3</v>
      </c>
      <c r="I7" s="63">
        <v>18</v>
      </c>
      <c r="J7" s="64">
        <v>356</v>
      </c>
      <c r="K7" s="65">
        <v>73</v>
      </c>
      <c r="L7" s="64">
        <v>482</v>
      </c>
      <c r="M7" s="65">
        <v>99</v>
      </c>
      <c r="N7" s="64">
        <v>735</v>
      </c>
      <c r="O7" s="65">
        <v>152</v>
      </c>
      <c r="P7" s="66">
        <f t="shared" ref="P7" si="1">+J7+L7+N7</f>
        <v>1573</v>
      </c>
      <c r="Q7" s="67">
        <f t="shared" ref="Q7" si="2">K7+M7+O7</f>
        <v>324</v>
      </c>
      <c r="R7" s="68">
        <f t="shared" ref="R7" si="3">Q7/H7</f>
        <v>108</v>
      </c>
      <c r="S7" s="69">
        <f t="shared" ref="S7" si="4">+P7/Q7</f>
        <v>4.8549382716049383</v>
      </c>
      <c r="T7" s="70">
        <v>952</v>
      </c>
      <c r="U7" s="71">
        <f>-(T7-P7)/T7</f>
        <v>0.65231092436974791</v>
      </c>
      <c r="V7" s="72">
        <v>2062435.85</v>
      </c>
      <c r="W7" s="73">
        <v>197363</v>
      </c>
      <c r="X7" s="74">
        <f t="shared" ref="X7" si="5">V7/W7</f>
        <v>10.449961998956239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42</v>
      </c>
      <c r="D8" s="20">
        <v>42048</v>
      </c>
      <c r="E8" s="21" t="s">
        <v>21</v>
      </c>
      <c r="F8" s="22" t="s">
        <v>43</v>
      </c>
      <c r="G8" s="23">
        <v>41</v>
      </c>
      <c r="H8" s="24">
        <v>2</v>
      </c>
      <c r="I8" s="25">
        <v>6</v>
      </c>
      <c r="J8" s="26">
        <v>92</v>
      </c>
      <c r="K8" s="27">
        <v>11</v>
      </c>
      <c r="L8" s="26">
        <v>274</v>
      </c>
      <c r="M8" s="27">
        <v>33</v>
      </c>
      <c r="N8" s="26">
        <v>294</v>
      </c>
      <c r="O8" s="27">
        <v>35</v>
      </c>
      <c r="P8" s="28">
        <f>+J8+L8+N8</f>
        <v>660</v>
      </c>
      <c r="Q8" s="29">
        <f>K8+M8+O8</f>
        <v>79</v>
      </c>
      <c r="R8" s="30">
        <f>Q8/H8</f>
        <v>39.5</v>
      </c>
      <c r="S8" s="31">
        <f>+P8/Q8</f>
        <v>8.3544303797468356</v>
      </c>
      <c r="T8" s="32">
        <v>994</v>
      </c>
      <c r="U8" s="33">
        <f>-(T8-P8)/T8</f>
        <v>-0.33601609657947684</v>
      </c>
      <c r="V8" s="34">
        <v>185892.3</v>
      </c>
      <c r="W8" s="35">
        <v>18791</v>
      </c>
      <c r="X8" s="36">
        <f>V8/W8</f>
        <v>9.892624128572189</v>
      </c>
      <c r="Y8" s="15"/>
      <c r="AA8" s="16"/>
      <c r="AB8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50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51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52</v>
      </c>
      <c r="D6" s="39">
        <v>42076</v>
      </c>
      <c r="E6" s="40" t="s">
        <v>21</v>
      </c>
      <c r="F6" s="41" t="s">
        <v>21</v>
      </c>
      <c r="G6" s="42">
        <v>66</v>
      </c>
      <c r="H6" s="43">
        <v>149</v>
      </c>
      <c r="I6" s="44">
        <v>1</v>
      </c>
      <c r="J6" s="45">
        <v>23438.639999999999</v>
      </c>
      <c r="K6" s="46">
        <v>2192</v>
      </c>
      <c r="L6" s="45">
        <v>129809.64</v>
      </c>
      <c r="M6" s="46">
        <v>10990</v>
      </c>
      <c r="N6" s="45">
        <v>147791.5</v>
      </c>
      <c r="O6" s="46">
        <v>12718</v>
      </c>
      <c r="P6" s="47">
        <f>+J6+L6+N6</f>
        <v>301039.78000000003</v>
      </c>
      <c r="Q6" s="48">
        <f>K6+M6+O6</f>
        <v>25900</v>
      </c>
      <c r="R6" s="49">
        <f>Q6/H6</f>
        <v>173.82550335570471</v>
      </c>
      <c r="S6" s="50">
        <f>+P6/Q6</f>
        <v>11.623157528957529</v>
      </c>
      <c r="T6" s="51"/>
      <c r="U6" s="52"/>
      <c r="V6" s="53">
        <v>301039.78000000003</v>
      </c>
      <c r="W6" s="54">
        <v>25900</v>
      </c>
      <c r="X6" s="55">
        <f>V6/W6</f>
        <v>11.623157528957529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41</v>
      </c>
      <c r="D7" s="58">
        <v>42048</v>
      </c>
      <c r="E7" s="59" t="s">
        <v>21</v>
      </c>
      <c r="F7" s="60" t="s">
        <v>21</v>
      </c>
      <c r="G7" s="61">
        <v>13</v>
      </c>
      <c r="H7" s="62">
        <v>9</v>
      </c>
      <c r="I7" s="63">
        <v>5</v>
      </c>
      <c r="J7" s="64">
        <v>886</v>
      </c>
      <c r="K7" s="65">
        <v>185</v>
      </c>
      <c r="L7" s="64">
        <v>1291</v>
      </c>
      <c r="M7" s="65">
        <v>254</v>
      </c>
      <c r="N7" s="64">
        <v>986</v>
      </c>
      <c r="O7" s="65">
        <v>205</v>
      </c>
      <c r="P7" s="66">
        <f>+J7+L7+N7</f>
        <v>3163</v>
      </c>
      <c r="Q7" s="67">
        <f>K7+M7+O7</f>
        <v>644</v>
      </c>
      <c r="R7" s="68">
        <f>Q7/H7</f>
        <v>71.555555555555557</v>
      </c>
      <c r="S7" s="69">
        <f>+P7/Q7</f>
        <v>4.9114906832298137</v>
      </c>
      <c r="T7" s="70">
        <v>3571</v>
      </c>
      <c r="U7" s="71">
        <f>-(T7-P7)/T7</f>
        <v>-0.11425371044525343</v>
      </c>
      <c r="V7" s="72">
        <v>397261</v>
      </c>
      <c r="W7" s="73">
        <v>29243</v>
      </c>
      <c r="X7" s="74">
        <f>V7/W7</f>
        <v>13.584823718496734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42</v>
      </c>
      <c r="D8" s="58">
        <v>42048</v>
      </c>
      <c r="E8" s="59" t="s">
        <v>21</v>
      </c>
      <c r="F8" s="60" t="s">
        <v>43</v>
      </c>
      <c r="G8" s="61">
        <v>41</v>
      </c>
      <c r="H8" s="62">
        <v>3</v>
      </c>
      <c r="I8" s="63">
        <v>5</v>
      </c>
      <c r="J8" s="64">
        <v>194</v>
      </c>
      <c r="K8" s="65">
        <v>23</v>
      </c>
      <c r="L8" s="64">
        <v>341</v>
      </c>
      <c r="M8" s="65">
        <v>43</v>
      </c>
      <c r="N8" s="64">
        <v>459</v>
      </c>
      <c r="O8" s="65">
        <v>56</v>
      </c>
      <c r="P8" s="66">
        <f>+J8+L8+N8</f>
        <v>994</v>
      </c>
      <c r="Q8" s="67">
        <f>K8+M8+O8</f>
        <v>122</v>
      </c>
      <c r="R8" s="68">
        <f>Q8/H8</f>
        <v>40.666666666666664</v>
      </c>
      <c r="S8" s="69">
        <f>+P8/Q8</f>
        <v>8.1475409836065573</v>
      </c>
      <c r="T8" s="70">
        <v>1756</v>
      </c>
      <c r="U8" s="71">
        <f>-(T8-P8)/T8</f>
        <v>-0.43394077448747154</v>
      </c>
      <c r="V8" s="72">
        <v>184937.8</v>
      </c>
      <c r="W8" s="73">
        <v>18673</v>
      </c>
      <c r="X8" s="74">
        <f>V8/W8</f>
        <v>9.9040218497295562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22</v>
      </c>
      <c r="D9" s="20">
        <v>41964</v>
      </c>
      <c r="E9" s="21" t="s">
        <v>21</v>
      </c>
      <c r="F9" s="22" t="s">
        <v>21</v>
      </c>
      <c r="G9" s="23">
        <v>58</v>
      </c>
      <c r="H9" s="24">
        <v>2</v>
      </c>
      <c r="I9" s="25">
        <v>17</v>
      </c>
      <c r="J9" s="26">
        <v>0</v>
      </c>
      <c r="K9" s="27">
        <v>0</v>
      </c>
      <c r="L9" s="26">
        <v>591</v>
      </c>
      <c r="M9" s="27">
        <v>171</v>
      </c>
      <c r="N9" s="26">
        <v>361</v>
      </c>
      <c r="O9" s="27">
        <v>96</v>
      </c>
      <c r="P9" s="28">
        <f t="shared" ref="P9" si="1">+J9+L9+N9</f>
        <v>952</v>
      </c>
      <c r="Q9" s="29">
        <f t="shared" ref="Q9" si="2">K9+M9+O9</f>
        <v>267</v>
      </c>
      <c r="R9" s="30">
        <f t="shared" ref="R9" si="3">Q9/H9</f>
        <v>133.5</v>
      </c>
      <c r="S9" s="31">
        <f t="shared" ref="S9" si="4">+P9/Q9</f>
        <v>3.5655430711610485</v>
      </c>
      <c r="T9" s="32">
        <v>2349</v>
      </c>
      <c r="U9" s="33">
        <f>-(T9-P9)/T9</f>
        <v>-0.59472115793954872</v>
      </c>
      <c r="V9" s="34">
        <v>2060101.85</v>
      </c>
      <c r="W9" s="35">
        <v>196836</v>
      </c>
      <c r="X9" s="36">
        <f t="shared" ref="X9" si="5">V9/W9</f>
        <v>10.466082677965414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48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49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10</v>
      </c>
      <c r="I6" s="44">
        <v>4</v>
      </c>
      <c r="J6" s="45">
        <v>998.5</v>
      </c>
      <c r="K6" s="46">
        <v>188</v>
      </c>
      <c r="L6" s="45">
        <v>1243</v>
      </c>
      <c r="M6" s="46">
        <v>235</v>
      </c>
      <c r="N6" s="45">
        <v>1329.5</v>
      </c>
      <c r="O6" s="46">
        <v>296</v>
      </c>
      <c r="P6" s="47">
        <f>+J6+L6+N6</f>
        <v>3571</v>
      </c>
      <c r="Q6" s="48">
        <f>K6+M6+O6</f>
        <v>719</v>
      </c>
      <c r="R6" s="49">
        <f>Q6/H6</f>
        <v>71.900000000000006</v>
      </c>
      <c r="S6" s="50">
        <f>+P6/Q6</f>
        <v>4.9666203059805287</v>
      </c>
      <c r="T6" s="51">
        <v>23426.5</v>
      </c>
      <c r="U6" s="52">
        <f>-(T6-P6)/T6</f>
        <v>-0.847565790877852</v>
      </c>
      <c r="V6" s="53">
        <v>390473</v>
      </c>
      <c r="W6" s="54">
        <v>27692</v>
      </c>
      <c r="X6" s="55">
        <f>V6/W6</f>
        <v>14.100570561895132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5</v>
      </c>
      <c r="I7" s="63">
        <v>16</v>
      </c>
      <c r="J7" s="64">
        <v>284</v>
      </c>
      <c r="K7" s="65">
        <v>32</v>
      </c>
      <c r="L7" s="64">
        <v>940</v>
      </c>
      <c r="M7" s="65">
        <v>109</v>
      </c>
      <c r="N7" s="64">
        <v>1125</v>
      </c>
      <c r="O7" s="65">
        <v>131</v>
      </c>
      <c r="P7" s="66">
        <f t="shared" ref="P7:P8" si="1">+J7+L7+N7</f>
        <v>2349</v>
      </c>
      <c r="Q7" s="67">
        <f t="shared" ref="Q7:Q8" si="2">K7+M7+O7</f>
        <v>272</v>
      </c>
      <c r="R7" s="68">
        <f t="shared" ref="R7:R8" si="3">Q7/H7</f>
        <v>54.4</v>
      </c>
      <c r="S7" s="69">
        <f t="shared" ref="S7:S8" si="4">+P7/Q7</f>
        <v>8.6360294117647065</v>
      </c>
      <c r="T7" s="70">
        <v>4771</v>
      </c>
      <c r="U7" s="71">
        <f>-(T7-P7)/T7</f>
        <v>-0.50765038775937954</v>
      </c>
      <c r="V7" s="72">
        <v>2057407.35</v>
      </c>
      <c r="W7" s="73">
        <v>196355</v>
      </c>
      <c r="X7" s="74">
        <f t="shared" ref="X7:X8" si="5">V7/W7</f>
        <v>10.477998268442363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42</v>
      </c>
      <c r="D8" s="58">
        <v>42048</v>
      </c>
      <c r="E8" s="59" t="s">
        <v>21</v>
      </c>
      <c r="F8" s="60" t="s">
        <v>43</v>
      </c>
      <c r="G8" s="61">
        <v>41</v>
      </c>
      <c r="H8" s="62">
        <v>7</v>
      </c>
      <c r="I8" s="63">
        <v>4</v>
      </c>
      <c r="J8" s="64">
        <v>218</v>
      </c>
      <c r="K8" s="65">
        <v>31</v>
      </c>
      <c r="L8" s="64">
        <v>656</v>
      </c>
      <c r="M8" s="65">
        <v>91</v>
      </c>
      <c r="N8" s="64">
        <v>882</v>
      </c>
      <c r="O8" s="65">
        <v>124</v>
      </c>
      <c r="P8" s="66">
        <f t="shared" si="1"/>
        <v>1756</v>
      </c>
      <c r="Q8" s="67">
        <f t="shared" si="2"/>
        <v>246</v>
      </c>
      <c r="R8" s="68">
        <f t="shared" si="3"/>
        <v>35.142857142857146</v>
      </c>
      <c r="S8" s="69">
        <f t="shared" si="4"/>
        <v>7.1382113821138216</v>
      </c>
      <c r="T8" s="70">
        <v>3353.5</v>
      </c>
      <c r="U8" s="71">
        <f>-(T8-P8)/T8</f>
        <v>-0.4763679737587595</v>
      </c>
      <c r="V8" s="72">
        <v>182739.3</v>
      </c>
      <c r="W8" s="73">
        <v>18391</v>
      </c>
      <c r="X8" s="74">
        <f t="shared" si="5"/>
        <v>9.9363438638464459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33</v>
      </c>
      <c r="D9" s="20">
        <v>42027</v>
      </c>
      <c r="E9" s="21" t="s">
        <v>21</v>
      </c>
      <c r="F9" s="22" t="s">
        <v>21</v>
      </c>
      <c r="G9" s="23">
        <v>64</v>
      </c>
      <c r="H9" s="24">
        <v>4</v>
      </c>
      <c r="I9" s="25">
        <v>7</v>
      </c>
      <c r="J9" s="26">
        <v>144</v>
      </c>
      <c r="K9" s="27">
        <v>21</v>
      </c>
      <c r="L9" s="26">
        <v>472</v>
      </c>
      <c r="M9" s="27">
        <v>57</v>
      </c>
      <c r="N9" s="26">
        <v>446</v>
      </c>
      <c r="O9" s="27">
        <v>50</v>
      </c>
      <c r="P9" s="28">
        <f>+J9+L9+N9</f>
        <v>1062</v>
      </c>
      <c r="Q9" s="29">
        <f>K9+M9+O9</f>
        <v>128</v>
      </c>
      <c r="R9" s="30">
        <f>Q9/H9</f>
        <v>32</v>
      </c>
      <c r="S9" s="31">
        <f>+P9/Q9</f>
        <v>8.296875</v>
      </c>
      <c r="T9" s="32">
        <v>858</v>
      </c>
      <c r="U9" s="33">
        <f>-(T9-P9)/T9</f>
        <v>0.23776223776223776</v>
      </c>
      <c r="V9" s="34">
        <v>655507.61</v>
      </c>
      <c r="W9" s="35">
        <v>69483</v>
      </c>
      <c r="X9" s="36">
        <f>V9/W9</f>
        <v>9.434071787343667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18</vt:i4>
      </vt:variant>
    </vt:vector>
  </HeadingPairs>
  <TitlesOfParts>
    <vt:vector size="18" baseType="lpstr">
      <vt:lpstr>2015_18_01-03.05</vt:lpstr>
      <vt:lpstr>2015_17_24-26.04</vt:lpstr>
      <vt:lpstr>2015_16_17-19.04</vt:lpstr>
      <vt:lpstr>2015_15_10-12.04</vt:lpstr>
      <vt:lpstr>2015_14_03-05.04</vt:lpstr>
      <vt:lpstr>2015_13_27-29.03</vt:lpstr>
      <vt:lpstr>2015_12_20-22.03</vt:lpstr>
      <vt:lpstr>2015_11_13-15.03</vt:lpstr>
      <vt:lpstr>2015_10_06-08.03</vt:lpstr>
      <vt:lpstr>2015_09_27.02-01.03</vt:lpstr>
      <vt:lpstr>2015_08_20-22.02</vt:lpstr>
      <vt:lpstr>2015_07_13-15.02</vt:lpstr>
      <vt:lpstr>2015_06_06-08.02</vt:lpstr>
      <vt:lpstr>2015_05_30.01-01.02</vt:lpstr>
      <vt:lpstr>2015_04_23-25.01</vt:lpstr>
      <vt:lpstr>2015_03_16-18.01</vt:lpstr>
      <vt:lpstr>2015_02_09-11.01</vt:lpstr>
      <vt:lpstr>2015_01_02-04.01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Kemal URAL</cp:lastModifiedBy>
  <dcterms:created xsi:type="dcterms:W3CDTF">2015-01-05T13:31:48Z</dcterms:created>
  <dcterms:modified xsi:type="dcterms:W3CDTF">2015-05-04T13:14:01Z</dcterms:modified>
</cp:coreProperties>
</file>