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rfilmds\COMPANY\1Film_Theatrical\Box_Office\"/>
    </mc:Choice>
  </mc:AlternateContent>
  <bookViews>
    <workbookView xWindow="0" yWindow="30" windowWidth="20400" windowHeight="8250"/>
  </bookViews>
  <sheets>
    <sheet name="2015_32_07-09.08" sheetId="31" r:id="rId1"/>
    <sheet name="2015_31_31.07-02.08" sheetId="30" r:id="rId2"/>
    <sheet name="2015_30_24-26.07" sheetId="29" r:id="rId3"/>
    <sheet name="2015_29_17-19.07" sheetId="28" r:id="rId4"/>
    <sheet name="2015_28_10-12.07" sheetId="27" r:id="rId5"/>
    <sheet name="2015_27_03-05.07" sheetId="26" r:id="rId6"/>
    <sheet name="2015_26_26-28.06" sheetId="25" r:id="rId7"/>
    <sheet name="2015_25_19-21.06" sheetId="24" r:id="rId8"/>
    <sheet name="2015_23_05-07.06" sheetId="23" r:id="rId9"/>
    <sheet name="2015_22_29-31.05" sheetId="22" r:id="rId10"/>
    <sheet name="2015_21_22-24.05" sheetId="21" r:id="rId11"/>
    <sheet name="2015_20_15-17.05" sheetId="20" r:id="rId12"/>
    <sheet name="2015_19_08-10.05" sheetId="19" r:id="rId13"/>
    <sheet name="2015_18_01-03.05" sheetId="18" r:id="rId14"/>
    <sheet name="2015_17_24-26.04" sheetId="17" r:id="rId15"/>
    <sheet name="2015_16_17-19.04" sheetId="16" r:id="rId16"/>
    <sheet name="2015_15_10-12.04" sheetId="15" r:id="rId17"/>
    <sheet name="2015_14_03-05.04" sheetId="14" r:id="rId18"/>
    <sheet name="2015_13_27-29.03" sheetId="13" r:id="rId19"/>
    <sheet name="2015_12_20-22.03" sheetId="12" r:id="rId20"/>
    <sheet name="2015_11_13-15.03" sheetId="11" r:id="rId21"/>
    <sheet name="2015_10_06-08.03" sheetId="10" r:id="rId22"/>
    <sheet name="2015_09_27.02-01.03" sheetId="9" r:id="rId23"/>
    <sheet name="2015_08_20-22.02" sheetId="8" r:id="rId24"/>
    <sheet name="2015_07_13-15.02" sheetId="7" r:id="rId25"/>
    <sheet name="2015_06_06-08.02" sheetId="6" r:id="rId26"/>
    <sheet name="2015_05_30.01-01.02" sheetId="5" r:id="rId27"/>
    <sheet name="2015_04_23-25.01" sheetId="4" r:id="rId28"/>
    <sheet name="2015_03_16-18.01" sheetId="3" r:id="rId29"/>
    <sheet name="2015_02_09-11.01" sheetId="2" r:id="rId30"/>
    <sheet name="2015_01_02-04.01" sheetId="1" r:id="rId31"/>
  </sheets>
  <definedNames>
    <definedName name="_xlnm._FilterDatabase" localSheetId="30" hidden="1">'2015_01_02-04.01'!$J$5:$X$5</definedName>
    <definedName name="_xlnm._FilterDatabase" localSheetId="29" hidden="1">'2015_02_09-11.01'!$J$5:$X$5</definedName>
    <definedName name="_xlnm._FilterDatabase" localSheetId="28" hidden="1">'2015_03_16-18.01'!$J$5:$X$5</definedName>
    <definedName name="_xlnm._FilterDatabase" localSheetId="27" hidden="1">'2015_04_23-25.01'!$J$5:$X$5</definedName>
    <definedName name="_xlnm._FilterDatabase" localSheetId="26" hidden="1">'2015_05_30.01-01.02'!$J$5:$X$5</definedName>
    <definedName name="_xlnm._FilterDatabase" localSheetId="25" hidden="1">'2015_06_06-08.02'!$J$5:$X$5</definedName>
    <definedName name="_xlnm._FilterDatabase" localSheetId="24" hidden="1">'2015_07_13-15.02'!$J$5:$X$5</definedName>
    <definedName name="_xlnm._FilterDatabase" localSheetId="23" hidden="1">'2015_08_20-22.02'!$J$5:$X$5</definedName>
    <definedName name="_xlnm._FilterDatabase" localSheetId="22" hidden="1">'2015_09_27.02-01.03'!$J$5:$X$5</definedName>
    <definedName name="_xlnm._FilterDatabase" localSheetId="21" hidden="1">'2015_10_06-08.03'!$J$5:$X$5</definedName>
    <definedName name="_xlnm._FilterDatabase" localSheetId="20" hidden="1">'2015_11_13-15.03'!$J$5:$X$5</definedName>
    <definedName name="_xlnm._FilterDatabase" localSheetId="19" hidden="1">'2015_12_20-22.03'!$J$5:$X$5</definedName>
    <definedName name="_xlnm._FilterDatabase" localSheetId="18" hidden="1">'2015_13_27-29.03'!$J$5:$X$5</definedName>
    <definedName name="_xlnm._FilterDatabase" localSheetId="17" hidden="1">'2015_14_03-05.04'!$J$5:$X$5</definedName>
    <definedName name="_xlnm._FilterDatabase" localSheetId="16" hidden="1">'2015_15_10-12.04'!$J$5:$X$5</definedName>
    <definedName name="_xlnm._FilterDatabase" localSheetId="15" hidden="1">'2015_16_17-19.04'!$J$5:$X$5</definedName>
    <definedName name="_xlnm._FilterDatabase" localSheetId="14" hidden="1">'2015_17_24-26.04'!$J$5:$X$5</definedName>
    <definedName name="_xlnm._FilterDatabase" localSheetId="13" hidden="1">'2015_18_01-03.05'!$J$5:$X$5</definedName>
    <definedName name="_xlnm._FilterDatabase" localSheetId="12" hidden="1">'2015_19_08-10.05'!$J$5:$X$5</definedName>
    <definedName name="_xlnm._FilterDatabase" localSheetId="11" hidden="1">'2015_20_15-17.05'!$J$5:$X$5</definedName>
    <definedName name="_xlnm._FilterDatabase" localSheetId="10" hidden="1">'2015_21_22-24.05'!$J$5:$X$5</definedName>
    <definedName name="_xlnm._FilterDatabase" localSheetId="9" hidden="1">'2015_22_29-31.05'!$J$5:$X$5</definedName>
    <definedName name="_xlnm._FilterDatabase" localSheetId="8" hidden="1">'2015_23_05-07.06'!$J$5:$X$5</definedName>
    <definedName name="_xlnm._FilterDatabase" localSheetId="7" hidden="1">'2015_25_19-21.06'!$J$5:$X$5</definedName>
    <definedName name="_xlnm._FilterDatabase" localSheetId="6" hidden="1">'2015_26_26-28.06'!$J$5:$X$5</definedName>
    <definedName name="_xlnm._FilterDatabase" localSheetId="5" hidden="1">'2015_27_03-05.07'!$J$5:$X$5</definedName>
    <definedName name="_xlnm._FilterDatabase" localSheetId="4" hidden="1">'2015_28_10-12.07'!$J$5:$X$5</definedName>
    <definedName name="_xlnm._FilterDatabase" localSheetId="3" hidden="1">'2015_29_17-19.07'!$J$5:$X$5</definedName>
    <definedName name="_xlnm._FilterDatabase" localSheetId="2" hidden="1">'2015_30_24-26.07'!$J$5:$X$5</definedName>
    <definedName name="_xlnm._FilterDatabase" localSheetId="1" hidden="1">'2015_31_31.07-02.08'!$J$5:$X$5</definedName>
    <definedName name="_xlnm._FilterDatabase" localSheetId="0" hidden="1">'2015_32_07-09.08'!$J$5:$X$5</definedName>
  </definedNames>
  <calcPr calcId="152511"/>
</workbook>
</file>

<file path=xl/calcChain.xml><?xml version="1.0" encoding="utf-8"?>
<calcChain xmlns="http://schemas.openxmlformats.org/spreadsheetml/2006/main">
  <c r="B7" i="31" l="1"/>
  <c r="B8" i="31" s="1"/>
  <c r="B9" i="31" s="1"/>
  <c r="B10" i="31" s="1"/>
  <c r="X10" i="31"/>
  <c r="R10" i="31"/>
  <c r="Q10" i="31"/>
  <c r="P10" i="31"/>
  <c r="U10" i="31" s="1"/>
  <c r="X9" i="31"/>
  <c r="Q9" i="31"/>
  <c r="R9" i="31" s="1"/>
  <c r="P9" i="31"/>
  <c r="S9" i="31" s="1"/>
  <c r="X8" i="31"/>
  <c r="R8" i="31"/>
  <c r="Q8" i="31"/>
  <c r="P8" i="31"/>
  <c r="U8" i="31" s="1"/>
  <c r="X7" i="31"/>
  <c r="S7" i="31"/>
  <c r="R7" i="31"/>
  <c r="Q7" i="31"/>
  <c r="P7" i="31"/>
  <c r="X6" i="31"/>
  <c r="Q6" i="31"/>
  <c r="R6" i="31" s="1"/>
  <c r="P6" i="31"/>
  <c r="S6" i="31" s="1"/>
  <c r="B6" i="31"/>
  <c r="S8" i="31" l="1"/>
  <c r="S10" i="31"/>
  <c r="U9" i="31"/>
  <c r="X8" i="30"/>
  <c r="Q8" i="30"/>
  <c r="R8" i="30" s="1"/>
  <c r="P8" i="30"/>
  <c r="X7" i="30"/>
  <c r="Q7" i="30"/>
  <c r="R7" i="30" s="1"/>
  <c r="P7" i="30"/>
  <c r="U7" i="30" s="1"/>
  <c r="X6" i="30"/>
  <c r="Q6" i="30"/>
  <c r="P6" i="30"/>
  <c r="U6" i="30" s="1"/>
  <c r="B6" i="30"/>
  <c r="B7" i="30" s="1"/>
  <c r="B8" i="30" s="1"/>
  <c r="S8" i="30" l="1"/>
  <c r="S6" i="30"/>
  <c r="S7" i="30"/>
  <c r="R6" i="30"/>
  <c r="U8" i="30"/>
  <c r="B6" i="29" l="1"/>
  <c r="B7" i="29" s="1"/>
  <c r="B8" i="29" s="1"/>
  <c r="B9" i="29" s="1"/>
  <c r="P8" i="29"/>
  <c r="Q8" i="29"/>
  <c r="R8" i="29" s="1"/>
  <c r="X8" i="29"/>
  <c r="X9" i="29"/>
  <c r="Q9" i="29"/>
  <c r="P9" i="29"/>
  <c r="U9" i="29" s="1"/>
  <c r="X7" i="29"/>
  <c r="Q7" i="29"/>
  <c r="R7" i="29" s="1"/>
  <c r="P7" i="29"/>
  <c r="S7" i="29" s="1"/>
  <c r="X6" i="29"/>
  <c r="Q6" i="29"/>
  <c r="R6" i="29" s="1"/>
  <c r="P6" i="29"/>
  <c r="U6" i="29" s="1"/>
  <c r="S8" i="29" l="1"/>
  <c r="U8" i="29"/>
  <c r="S6" i="29"/>
  <c r="S9" i="29"/>
  <c r="U7" i="29"/>
  <c r="R9" i="29"/>
  <c r="B6" i="28"/>
  <c r="B7" i="28" s="1"/>
  <c r="B8" i="28" s="1"/>
  <c r="X7" i="28"/>
  <c r="Q7" i="28"/>
  <c r="R7" i="28" s="1"/>
  <c r="P7" i="28"/>
  <c r="X6" i="28"/>
  <c r="Q6" i="28"/>
  <c r="R6" i="28" s="1"/>
  <c r="P6" i="28"/>
  <c r="U6" i="28" s="1"/>
  <c r="X8" i="28"/>
  <c r="Q8" i="28"/>
  <c r="R8" i="28" s="1"/>
  <c r="P8" i="28"/>
  <c r="S6" i="28" l="1"/>
  <c r="S8" i="28"/>
  <c r="S7" i="28"/>
  <c r="U8" i="28"/>
  <c r="U7" i="28"/>
  <c r="B6" i="27"/>
  <c r="B7" i="27" s="1"/>
  <c r="B8" i="27" s="1"/>
  <c r="B9" i="27" s="1"/>
  <c r="B10" i="27" s="1"/>
  <c r="X9" i="27"/>
  <c r="Q9" i="27"/>
  <c r="R9" i="27" s="1"/>
  <c r="P9" i="27"/>
  <c r="U9" i="27" s="1"/>
  <c r="S9" i="27" l="1"/>
  <c r="Q8" i="27" l="1"/>
  <c r="R8" i="27" s="1"/>
  <c r="P8" i="27"/>
  <c r="U8" i="27" s="1"/>
  <c r="Q6" i="27"/>
  <c r="R6" i="27" s="1"/>
  <c r="P6" i="27"/>
  <c r="U6" i="27" s="1"/>
  <c r="X8" i="27"/>
  <c r="X6" i="27"/>
  <c r="X10" i="27"/>
  <c r="Q10" i="27"/>
  <c r="P10" i="27"/>
  <c r="U10" i="27" s="1"/>
  <c r="X7" i="27"/>
  <c r="Q7" i="27"/>
  <c r="R7" i="27" s="1"/>
  <c r="P7" i="27"/>
  <c r="S7" i="27" l="1"/>
  <c r="S10" i="27"/>
  <c r="S8" i="27"/>
  <c r="S6" i="27"/>
  <c r="U7" i="27"/>
  <c r="R10" i="27"/>
  <c r="X6" i="26"/>
  <c r="Q6" i="26"/>
  <c r="R6" i="26" s="1"/>
  <c r="P6" i="26"/>
  <c r="U6" i="26" s="1"/>
  <c r="B6" i="26"/>
  <c r="X8" i="26"/>
  <c r="Q8" i="26"/>
  <c r="R8" i="26" s="1"/>
  <c r="P8" i="26"/>
  <c r="X7" i="26"/>
  <c r="Q7" i="26"/>
  <c r="R7" i="26" s="1"/>
  <c r="P7" i="26"/>
  <c r="U7" i="26" s="1"/>
  <c r="B7" i="26"/>
  <c r="B8" i="26" s="1"/>
  <c r="S8" i="26" l="1"/>
  <c r="S6" i="26"/>
  <c r="S7" i="26"/>
  <c r="U8" i="26"/>
  <c r="X7" i="25"/>
  <c r="Q7" i="25"/>
  <c r="R7" i="25" s="1"/>
  <c r="P7" i="25"/>
  <c r="U7" i="25" s="1"/>
  <c r="X6" i="25"/>
  <c r="Q6" i="25"/>
  <c r="R6" i="25" s="1"/>
  <c r="P6" i="25"/>
  <c r="U6" i="25" s="1"/>
  <c r="B6" i="25"/>
  <c r="B7" i="25" s="1"/>
  <c r="S6" i="25" l="1"/>
  <c r="S7" i="25"/>
  <c r="X6" i="24"/>
  <c r="Q6" i="24"/>
  <c r="R6" i="24" s="1"/>
  <c r="P6" i="24"/>
  <c r="U6" i="24" s="1"/>
  <c r="B6" i="24"/>
  <c r="S6" i="24" l="1"/>
  <c r="X6" i="23"/>
  <c r="Q6" i="23"/>
  <c r="R6" i="23" s="1"/>
  <c r="P6" i="23"/>
  <c r="U6" i="23" s="1"/>
  <c r="B6" i="23"/>
  <c r="S6" i="23" l="1"/>
  <c r="B6" i="22"/>
  <c r="B7" i="22" s="1"/>
  <c r="X6" i="22"/>
  <c r="Q6" i="22"/>
  <c r="R6" i="22" s="1"/>
  <c r="P6" i="22"/>
  <c r="X7" i="22"/>
  <c r="Q7" i="22"/>
  <c r="R7" i="22" s="1"/>
  <c r="P7" i="22"/>
  <c r="S7" i="22" l="1"/>
  <c r="S6" i="22"/>
  <c r="U7" i="22"/>
  <c r="P6" i="21"/>
  <c r="X7" i="21"/>
  <c r="Q7" i="21"/>
  <c r="P7" i="21"/>
  <c r="U7" i="21" s="1"/>
  <c r="X6" i="21"/>
  <c r="Q6" i="21"/>
  <c r="R6" i="21" s="1"/>
  <c r="B6" i="21"/>
  <c r="B7" i="21" s="1"/>
  <c r="S6" i="21" l="1"/>
  <c r="S7" i="21"/>
  <c r="U6" i="21"/>
  <c r="R7" i="21"/>
  <c r="B6" i="20"/>
  <c r="B7" i="20" s="1"/>
  <c r="B8" i="20" s="1"/>
  <c r="P6" i="20"/>
  <c r="U6" i="20" s="1"/>
  <c r="Q6" i="20"/>
  <c r="R6" i="20"/>
  <c r="X6" i="20"/>
  <c r="X8" i="20"/>
  <c r="Q8" i="20"/>
  <c r="R8" i="20" s="1"/>
  <c r="P8" i="20"/>
  <c r="U8" i="20" s="1"/>
  <c r="X7" i="20"/>
  <c r="Q7" i="20"/>
  <c r="R7" i="20" s="1"/>
  <c r="P7" i="20"/>
  <c r="U7" i="20" s="1"/>
  <c r="S6" i="20" l="1"/>
  <c r="S8" i="20"/>
  <c r="S7" i="20"/>
  <c r="B6" i="19"/>
  <c r="B7" i="19" s="1"/>
  <c r="B8" i="19" s="1"/>
  <c r="B9" i="19" s="1"/>
  <c r="X6" i="19"/>
  <c r="Q6" i="19"/>
  <c r="R6" i="19" s="1"/>
  <c r="P6" i="19"/>
  <c r="S6" i="19" s="1"/>
  <c r="X9" i="19"/>
  <c r="Q9" i="19"/>
  <c r="P9" i="19"/>
  <c r="X8" i="19"/>
  <c r="Q8" i="19"/>
  <c r="P8" i="19"/>
  <c r="U8" i="19" s="1"/>
  <c r="X7" i="19"/>
  <c r="Q7" i="19"/>
  <c r="R7" i="19" s="1"/>
  <c r="P7" i="19"/>
  <c r="U7" i="19" s="1"/>
  <c r="S9" i="19" l="1"/>
  <c r="R9" i="19"/>
  <c r="S8" i="19"/>
  <c r="S7" i="19"/>
  <c r="R8" i="19"/>
  <c r="B6" i="18"/>
  <c r="B7" i="18" s="1"/>
  <c r="B8" i="18" s="1"/>
  <c r="P7" i="18"/>
  <c r="U7" i="18" s="1"/>
  <c r="X6" i="18"/>
  <c r="P6" i="18"/>
  <c r="S6" i="18" s="1"/>
  <c r="Q6" i="18"/>
  <c r="R6" i="18"/>
  <c r="X8" i="18"/>
  <c r="P8" i="18"/>
  <c r="U8" i="18" s="1"/>
  <c r="Q8" i="18"/>
  <c r="R8" i="18" s="1"/>
  <c r="S8" i="18"/>
  <c r="X7" i="18"/>
  <c r="Q7" i="18"/>
  <c r="R7" i="18" s="1"/>
  <c r="S7" i="18"/>
  <c r="B6" i="17"/>
  <c r="B7" i="17"/>
  <c r="B8" i="17"/>
  <c r="B9" i="17" s="1"/>
  <c r="X6" i="17"/>
  <c r="P6" i="17"/>
  <c r="S6" i="17" s="1"/>
  <c r="Q6" i="17"/>
  <c r="R6" i="17" s="1"/>
  <c r="X9" i="17"/>
  <c r="P9" i="17"/>
  <c r="U9" i="17" s="1"/>
  <c r="Q9" i="17"/>
  <c r="R9" i="17"/>
  <c r="X7" i="17"/>
  <c r="P7" i="17"/>
  <c r="U7" i="17"/>
  <c r="Q7" i="17"/>
  <c r="S7" i="17" s="1"/>
  <c r="X8" i="17"/>
  <c r="P8" i="17"/>
  <c r="U8" i="17" s="1"/>
  <c r="Q8" i="17"/>
  <c r="R8" i="17"/>
  <c r="B6" i="16"/>
  <c r="B7" i="16" s="1"/>
  <c r="B8" i="16" s="1"/>
  <c r="P8" i="16"/>
  <c r="U8" i="16" s="1"/>
  <c r="X7" i="16"/>
  <c r="P7" i="16"/>
  <c r="S7" i="16" s="1"/>
  <c r="U7" i="16"/>
  <c r="Q7" i="16"/>
  <c r="R7" i="16"/>
  <c r="X8" i="16"/>
  <c r="Q8" i="16"/>
  <c r="R8" i="16"/>
  <c r="X6" i="16"/>
  <c r="P6" i="16"/>
  <c r="U6" i="16" s="1"/>
  <c r="Q6" i="16"/>
  <c r="R6" i="16" s="1"/>
  <c r="S6" i="16"/>
  <c r="B6" i="15"/>
  <c r="B7" i="15"/>
  <c r="B8" i="15"/>
  <c r="X7" i="15"/>
  <c r="P7" i="15"/>
  <c r="Q7" i="15"/>
  <c r="R7" i="15" s="1"/>
  <c r="S7" i="15"/>
  <c r="X8" i="15"/>
  <c r="P8" i="15"/>
  <c r="S8" i="15" s="1"/>
  <c r="U8" i="15"/>
  <c r="Q8" i="15"/>
  <c r="R8" i="15"/>
  <c r="X6" i="15"/>
  <c r="P6" i="15"/>
  <c r="U6" i="15" s="1"/>
  <c r="Q6" i="15"/>
  <c r="R6" i="15" s="1"/>
  <c r="S6" i="15"/>
  <c r="X7" i="14"/>
  <c r="Q7" i="14"/>
  <c r="R7" i="14" s="1"/>
  <c r="P7" i="14"/>
  <c r="U7" i="14" s="1"/>
  <c r="X6" i="14"/>
  <c r="Q6" i="14"/>
  <c r="R6" i="14"/>
  <c r="P6" i="14"/>
  <c r="B6" i="14"/>
  <c r="B7" i="14"/>
  <c r="S6" i="14"/>
  <c r="U6" i="14"/>
  <c r="B7" i="13"/>
  <c r="X7" i="13"/>
  <c r="Q7" i="13"/>
  <c r="R7" i="13"/>
  <c r="P7" i="13"/>
  <c r="U7" i="13" s="1"/>
  <c r="X6" i="13"/>
  <c r="Q6" i="13"/>
  <c r="R6" i="13"/>
  <c r="P6" i="13"/>
  <c r="B6" i="13"/>
  <c r="S6" i="13"/>
  <c r="U6" i="13"/>
  <c r="X7" i="12"/>
  <c r="Q7" i="12"/>
  <c r="P7" i="12"/>
  <c r="U7" i="12"/>
  <c r="X8" i="12"/>
  <c r="Q8" i="12"/>
  <c r="R8" i="12" s="1"/>
  <c r="P8" i="12"/>
  <c r="S8" i="12" s="1"/>
  <c r="U8" i="12"/>
  <c r="X6" i="12"/>
  <c r="Q6" i="12"/>
  <c r="P6" i="12"/>
  <c r="S6" i="12" s="1"/>
  <c r="U6" i="12"/>
  <c r="B6" i="12"/>
  <c r="B7" i="12" s="1"/>
  <c r="B8" i="12" s="1"/>
  <c r="S7" i="12"/>
  <c r="R6" i="12"/>
  <c r="R7" i="12"/>
  <c r="B7" i="11"/>
  <c r="B8" i="11"/>
  <c r="B9" i="11" s="1"/>
  <c r="B6" i="11"/>
  <c r="X6" i="11"/>
  <c r="Q6" i="11"/>
  <c r="R6" i="11" s="1"/>
  <c r="P6" i="11"/>
  <c r="X8" i="11"/>
  <c r="Q8" i="11"/>
  <c r="R8" i="11" s="1"/>
  <c r="P8" i="11"/>
  <c r="U8" i="11"/>
  <c r="X9" i="11"/>
  <c r="Q9" i="11"/>
  <c r="R9" i="11" s="1"/>
  <c r="P9" i="11"/>
  <c r="S9" i="11" s="1"/>
  <c r="X7" i="11"/>
  <c r="Q7" i="11"/>
  <c r="R7" i="11" s="1"/>
  <c r="P7" i="11"/>
  <c r="S7" i="11" s="1"/>
  <c r="U7" i="11"/>
  <c r="U9" i="11"/>
  <c r="X9" i="10"/>
  <c r="Q9" i="10"/>
  <c r="R9" i="10" s="1"/>
  <c r="P9" i="10"/>
  <c r="U9" i="10" s="1"/>
  <c r="X8" i="10"/>
  <c r="Q8" i="10"/>
  <c r="R8" i="10"/>
  <c r="P8" i="10"/>
  <c r="X7" i="10"/>
  <c r="Q7" i="10"/>
  <c r="R7" i="10"/>
  <c r="P7" i="10"/>
  <c r="U7" i="10" s="1"/>
  <c r="X6" i="10"/>
  <c r="Q6" i="10"/>
  <c r="S6" i="10" s="1"/>
  <c r="R6" i="10"/>
  <c r="P6" i="10"/>
  <c r="U6" i="10" s="1"/>
  <c r="B6" i="10"/>
  <c r="B7" i="10" s="1"/>
  <c r="B8" i="10" s="1"/>
  <c r="B9" i="10" s="1"/>
  <c r="S9" i="10"/>
  <c r="S8" i="10"/>
  <c r="U8" i="10"/>
  <c r="X7" i="9"/>
  <c r="Q7" i="9"/>
  <c r="R7" i="9"/>
  <c r="P7" i="9"/>
  <c r="U7" i="9" s="1"/>
  <c r="X9" i="9"/>
  <c r="Q9" i="9"/>
  <c r="S9" i="9" s="1"/>
  <c r="R9" i="9"/>
  <c r="P9" i="9"/>
  <c r="U9" i="9" s="1"/>
  <c r="X8" i="9"/>
  <c r="Q8" i="9"/>
  <c r="R8" i="9" s="1"/>
  <c r="P8" i="9"/>
  <c r="X6" i="9"/>
  <c r="Q6" i="9"/>
  <c r="R6" i="9" s="1"/>
  <c r="P6" i="9"/>
  <c r="U6" i="9"/>
  <c r="B6" i="9"/>
  <c r="B7" i="9" s="1"/>
  <c r="B8" i="9" s="1"/>
  <c r="B9" i="9" s="1"/>
  <c r="U8" i="9"/>
  <c r="X9" i="8"/>
  <c r="Q9" i="8"/>
  <c r="R9" i="8"/>
  <c r="P9" i="8"/>
  <c r="U9" i="8" s="1"/>
  <c r="X8" i="8"/>
  <c r="Q8" i="8"/>
  <c r="R8" i="8" s="1"/>
  <c r="P8" i="8"/>
  <c r="X7" i="8"/>
  <c r="Q7" i="8"/>
  <c r="R7" i="8" s="1"/>
  <c r="P7" i="8"/>
  <c r="U7" i="8"/>
  <c r="B7" i="8"/>
  <c r="B8" i="8" s="1"/>
  <c r="B9" i="8" s="1"/>
  <c r="X6" i="8"/>
  <c r="Q6" i="8"/>
  <c r="R6" i="8" s="1"/>
  <c r="P6" i="8"/>
  <c r="B6" i="8"/>
  <c r="S8" i="8"/>
  <c r="U6" i="8"/>
  <c r="S7" i="8"/>
  <c r="U8" i="8"/>
  <c r="X9" i="7"/>
  <c r="Q9" i="7"/>
  <c r="P9" i="7"/>
  <c r="U9" i="7" s="1"/>
  <c r="X8" i="7"/>
  <c r="Q8" i="7"/>
  <c r="R8" i="7"/>
  <c r="P8" i="7"/>
  <c r="X7" i="7"/>
  <c r="Q7" i="7"/>
  <c r="R7" i="7" s="1"/>
  <c r="P7" i="7"/>
  <c r="U7" i="7" s="1"/>
  <c r="X6" i="7"/>
  <c r="Q6" i="7"/>
  <c r="S6" i="7" s="1"/>
  <c r="R6" i="7"/>
  <c r="P6" i="7"/>
  <c r="U6" i="7" s="1"/>
  <c r="B6" i="7"/>
  <c r="B7" i="7"/>
  <c r="B8" i="7" s="1"/>
  <c r="B9" i="7" s="1"/>
  <c r="S8" i="7"/>
  <c r="U8" i="7"/>
  <c r="R9" i="7"/>
  <c r="X7" i="6"/>
  <c r="Q7" i="6"/>
  <c r="P7" i="6"/>
  <c r="U7" i="6" s="1"/>
  <c r="X6" i="6"/>
  <c r="Q6" i="6"/>
  <c r="S6" i="6" s="1"/>
  <c r="R6" i="6"/>
  <c r="P6" i="6"/>
  <c r="U6" i="6" s="1"/>
  <c r="B6" i="6"/>
  <c r="B7" i="6"/>
  <c r="S7" i="6"/>
  <c r="R7" i="6"/>
  <c r="X8" i="5"/>
  <c r="Q8" i="5"/>
  <c r="R8" i="5" s="1"/>
  <c r="P8" i="5"/>
  <c r="S8" i="5" s="1"/>
  <c r="U8" i="5"/>
  <c r="X7" i="5"/>
  <c r="Q7" i="5"/>
  <c r="R7" i="5"/>
  <c r="P7" i="5"/>
  <c r="S7" i="5" s="1"/>
  <c r="X6" i="5"/>
  <c r="Q6" i="5"/>
  <c r="R6" i="5"/>
  <c r="P6" i="5"/>
  <c r="U6" i="5" s="1"/>
  <c r="B6" i="5"/>
  <c r="B7" i="5"/>
  <c r="B8" i="5" s="1"/>
  <c r="S6" i="5"/>
  <c r="U7" i="5"/>
  <c r="X7" i="4"/>
  <c r="Q7" i="4"/>
  <c r="R7" i="4"/>
  <c r="P7" i="4"/>
  <c r="U7" i="4" s="1"/>
  <c r="X6" i="4"/>
  <c r="Q6" i="4"/>
  <c r="R6" i="4" s="1"/>
  <c r="P6" i="4"/>
  <c r="U6" i="4" s="1"/>
  <c r="B6" i="4"/>
  <c r="B7" i="4" s="1"/>
  <c r="S6" i="4"/>
  <c r="B6" i="3"/>
  <c r="B7" i="3" s="1"/>
  <c r="P6" i="3"/>
  <c r="U6" i="3" s="1"/>
  <c r="X6" i="3"/>
  <c r="Q6" i="3"/>
  <c r="S6" i="3" s="1"/>
  <c r="X7" i="3"/>
  <c r="P7" i="3"/>
  <c r="U7" i="3" s="1"/>
  <c r="Q7" i="3"/>
  <c r="R7" i="3"/>
  <c r="X7" i="2"/>
  <c r="Q7" i="2"/>
  <c r="R7" i="2"/>
  <c r="P7" i="2"/>
  <c r="S7" i="2" s="1"/>
  <c r="X6" i="2"/>
  <c r="Q6" i="2"/>
  <c r="R6" i="2" s="1"/>
  <c r="P6" i="2"/>
  <c r="U6" i="2" s="1"/>
  <c r="B6" i="2"/>
  <c r="B7" i="2" s="1"/>
  <c r="B6" i="1"/>
  <c r="X6" i="1"/>
  <c r="Q6" i="1"/>
  <c r="R6" i="1" s="1"/>
  <c r="P6" i="1"/>
  <c r="U6" i="1"/>
  <c r="S6" i="1" l="1"/>
  <c r="S6" i="2"/>
  <c r="S7" i="3"/>
  <c r="S7" i="7"/>
  <c r="S7" i="13"/>
  <c r="S8" i="17"/>
  <c r="S9" i="17"/>
  <c r="R6" i="3"/>
  <c r="S9" i="8"/>
  <c r="S6" i="9"/>
  <c r="S7" i="10"/>
  <c r="S6" i="11"/>
  <c r="S8" i="16"/>
  <c r="R7" i="17"/>
  <c r="S7" i="9"/>
  <c r="S7" i="4"/>
  <c r="S9" i="7"/>
  <c r="S6" i="8"/>
  <c r="S8" i="9"/>
  <c r="S8" i="11"/>
  <c r="S7" i="14"/>
</calcChain>
</file>

<file path=xl/sharedStrings.xml><?xml version="1.0" encoding="utf-8"?>
<sst xmlns="http://schemas.openxmlformats.org/spreadsheetml/2006/main" count="1296" uniqueCount="115">
  <si>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</si>
  <si>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</si>
  <si>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</si>
  <si>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</si>
  <si>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</si>
  <si>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</si>
  <si>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</si>
  <si>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</si>
  <si>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</si>
  <si>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</si>
  <si>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</si>
  <si>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</si>
  <si>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</si>
  <si>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</si>
  <si>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</si>
  <si>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</si>
  <si>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</si>
  <si>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</si>
  <si>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</si>
  <si>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</si>
  <si>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</si>
  <si>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</si>
  <si>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</si>
  <si>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</si>
  <si>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</si>
  <si>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</si>
  <si>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</si>
  <si>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</si>
  <si>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</si>
  <si>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</si>
  <si>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</si>
  <si>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</si>
  <si>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</si>
  <si>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</si>
  <si>
    <t>2015 / 05</t>
  </si>
  <si>
    <t>30 Ocak - 01 Şubat 2015</t>
  </si>
  <si>
    <t>ARFICAN SAFARI (3D)</t>
  </si>
  <si>
    <t>2015 / 06</t>
  </si>
  <si>
    <t>06 - 08 Şubat 2015</t>
  </si>
  <si>
    <t>2015 / 07</t>
  </si>
  <si>
    <t>13 - 15 Şubat 2015</t>
  </si>
  <si>
    <t>STILL ALICE</t>
  </si>
  <si>
    <t>YAV HE HE</t>
  </si>
  <si>
    <t>YAV HE HE FİLM</t>
  </si>
  <si>
    <t>2015 / 08</t>
  </si>
  <si>
    <t>20 - 22 Şubat 2015</t>
  </si>
  <si>
    <t>2015 / 09</t>
  </si>
  <si>
    <t>27 Şubat - 01 Mart 2015</t>
  </si>
  <si>
    <t>2015 / 10</t>
  </si>
  <si>
    <t>06 - 08 Mart 2015</t>
  </si>
  <si>
    <t>2015 / 11</t>
  </si>
  <si>
    <t>13 - 15 Mart 2015</t>
  </si>
  <si>
    <t>COCONUT: THE LITTLE DRAGON</t>
  </si>
  <si>
    <t>2015 / 12</t>
  </si>
  <si>
    <t>20 - 22 Mart 2015</t>
  </si>
  <si>
    <t>2015 / 13</t>
  </si>
  <si>
    <t>27 - 29 Mart 2015</t>
  </si>
  <si>
    <t>2015 / 14</t>
  </si>
  <si>
    <t>03 - 05 Nisan 2015</t>
  </si>
  <si>
    <t>COBBLER, THE</t>
  </si>
  <si>
    <t>2015 / 15</t>
  </si>
  <si>
    <t>10 - 12 Nisan 2015</t>
  </si>
  <si>
    <t>CUB</t>
  </si>
  <si>
    <t>2015 / 16</t>
  </si>
  <si>
    <t>17 - 19 Nisan 2015</t>
  </si>
  <si>
    <t>2015 / 17</t>
  </si>
  <si>
    <t>24 - 26 Nisan 2015</t>
  </si>
  <si>
    <t>BLACK SEA</t>
  </si>
  <si>
    <t>2015 / 18</t>
  </si>
  <si>
    <t>01 - 03 Mayıs 2015</t>
  </si>
  <si>
    <t>POSTHUMOUS</t>
  </si>
  <si>
    <t>2015 / 19</t>
  </si>
  <si>
    <t>08 - 10 Mayıs 2015</t>
  </si>
  <si>
    <t>IT FOLLOWS</t>
  </si>
  <si>
    <t>2015 / 20</t>
  </si>
  <si>
    <t>15 - 17 Mayıs 2015</t>
  </si>
  <si>
    <t>SUITE FRANCAISE</t>
  </si>
  <si>
    <t>2015 / 21</t>
  </si>
  <si>
    <t>22 - 24 Mayıs 2015</t>
  </si>
  <si>
    <t>2015 / 22</t>
  </si>
  <si>
    <t>29 - 31 Mayıs 2015</t>
  </si>
  <si>
    <t>ALOFT</t>
  </si>
  <si>
    <t>2015 / 23</t>
  </si>
  <si>
    <t>05 - 07 Haziran 2015</t>
  </si>
  <si>
    <t>2015 / 25</t>
  </si>
  <si>
    <t>19 - 25 Haziran 2015</t>
  </si>
  <si>
    <t>İYİ BİRİ</t>
  </si>
  <si>
    <t>ANATOLIAN PROD.</t>
  </si>
  <si>
    <t>2015 / 26</t>
  </si>
  <si>
    <t>26 - 28 Haziran 2015</t>
  </si>
  <si>
    <t>ESCOBAR: PARADISE LOST</t>
  </si>
  <si>
    <t>FABULA FILMS</t>
  </si>
  <si>
    <t>2015 / 27</t>
  </si>
  <si>
    <t>03 - 05 Temmuz 2015</t>
  </si>
  <si>
    <t>ROYAL NIGHT OUT, A</t>
  </si>
  <si>
    <t>2015 / 28</t>
  </si>
  <si>
    <t>10 - 12 Temmuz 2015</t>
  </si>
  <si>
    <t>BEYOND THE REACH</t>
  </si>
  <si>
    <t>KURMACA F. &amp; FABULA F.</t>
  </si>
  <si>
    <t>2015 / 29</t>
  </si>
  <si>
    <t>17 - 19 Temmuz 2015</t>
  </si>
  <si>
    <t>INDIGENOUS</t>
  </si>
  <si>
    <t>KRALLAR KULÜBÜ</t>
  </si>
  <si>
    <t>MİNERVA</t>
  </si>
  <si>
    <t>,</t>
  </si>
  <si>
    <t>2015 / 30</t>
  </si>
  <si>
    <t>24 - 26 Temmuz 2015</t>
  </si>
  <si>
    <t>CAPRICE</t>
  </si>
  <si>
    <t>2015 / 31</t>
  </si>
  <si>
    <t>31 Temmuz - 02 Ağustos 2015</t>
  </si>
  <si>
    <t>2015 / 32</t>
  </si>
  <si>
    <t>07 - 09 Ağustos 2015</t>
  </si>
  <si>
    <t>ALBERT</t>
  </si>
  <si>
    <t>YENİ FİLM</t>
  </si>
  <si>
    <t>LEMON TREE PASSAGE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</si>
</sst>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T_L_-;\-* #,##0.00\ _T_L_-;_-* &quot;-&quot;??\ _T_L_-;_-@_-"/>
    <numFmt numFmtId="165" formatCode="dd/mm/yy"/>
    <numFmt numFmtId="166" formatCode="#,##0.00\ "/>
    <numFmt numFmtId="167" formatCode="0.00\ "/>
    <numFmt numFmtId="168" formatCode="#,##0.00\ \ "/>
    <numFmt numFmtId="169" formatCode="#,##0\ "/>
    <numFmt numFmtId="170" formatCode="[$-F400]h:mm:ss\ AM/PM"/>
    <numFmt numFmtId="171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169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9" fontId="7" fillId="0" borderId="22" xfId="0" applyNumberFormat="1" applyFont="1" applyFill="1" applyBorder="1" applyAlignment="1" applyProtection="1">
      <alignment horizontal="center" vertical="center" wrapText="1"/>
    </xf>
    <xf numFmtId="169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169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70" fontId="9" fillId="3" borderId="24" xfId="0" applyNumberFormat="1" applyFont="1" applyFill="1" applyBorder="1" applyAlignment="1">
      <alignment horizontal="left" vertical="center" shrinkToFit="1"/>
    </xf>
    <xf numFmtId="165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8" fontId="9" fillId="0" borderId="28" xfId="2" applyNumberFormat="1" applyFont="1" applyFill="1" applyBorder="1" applyAlignment="1">
      <alignment horizontal="right" vertical="center" shrinkToFit="1"/>
    </xf>
    <xf numFmtId="169" fontId="9" fillId="0" borderId="25" xfId="2" applyNumberFormat="1" applyFont="1" applyFill="1" applyBorder="1" applyAlignment="1">
      <alignment horizontal="right" vertical="center" shrinkToFit="1"/>
    </xf>
    <xf numFmtId="168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9" fontId="9" fillId="3" borderId="25" xfId="2" applyNumberFormat="1" applyFont="1" applyFill="1" applyBorder="1" applyAlignment="1">
      <alignment horizontal="right" vertical="center" shrinkToFit="1"/>
    </xf>
    <xf numFmtId="167" fontId="9" fillId="3" borderId="29" xfId="2" applyNumberFormat="1" applyFont="1" applyFill="1" applyBorder="1" applyAlignment="1">
      <alignment vertical="center" shrinkToFit="1"/>
    </xf>
    <xf numFmtId="168" fontId="5" fillId="0" borderId="28" xfId="2" applyNumberFormat="1" applyFont="1" applyFill="1" applyBorder="1" applyAlignment="1" applyProtection="1">
      <alignment horizontal="right" vertical="center" shrinkToFit="1"/>
    </xf>
    <xf numFmtId="171" fontId="9" fillId="3" borderId="29" xfId="2" applyNumberFormat="1" applyFont="1" applyFill="1" applyBorder="1" applyAlignment="1">
      <alignment vertical="center" shrinkToFit="1"/>
    </xf>
    <xf numFmtId="168" fontId="9" fillId="0" borderId="28" xfId="0" applyNumberFormat="1" applyFont="1" applyFill="1" applyBorder="1" applyAlignment="1">
      <alignment vertical="center" shrinkToFit="1"/>
    </xf>
    <xf numFmtId="169" fontId="9" fillId="0" borderId="25" xfId="2" applyNumberFormat="1" applyFont="1" applyFill="1" applyBorder="1" applyAlignment="1" applyProtection="1">
      <alignment vertical="center" shrinkToFit="1"/>
      <protection locked="0"/>
    </xf>
    <xf numFmtId="168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70" fontId="9" fillId="3" borderId="31" xfId="0" applyNumberFormat="1" applyFont="1" applyFill="1" applyBorder="1" applyAlignment="1">
      <alignment horizontal="left" vertical="center" shrinkToFit="1"/>
    </xf>
    <xf numFmtId="165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8" fontId="9" fillId="0" borderId="35" xfId="2" applyNumberFormat="1" applyFont="1" applyFill="1" applyBorder="1" applyAlignment="1">
      <alignment horizontal="right" vertical="center" shrinkToFit="1"/>
    </xf>
    <xf numFmtId="169" fontId="9" fillId="0" borderId="32" xfId="2" applyNumberFormat="1" applyFont="1" applyFill="1" applyBorder="1" applyAlignment="1">
      <alignment horizontal="right" vertical="center" shrinkToFit="1"/>
    </xf>
    <xf numFmtId="168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9" fontId="9" fillId="3" borderId="32" xfId="2" applyNumberFormat="1" applyFont="1" applyFill="1" applyBorder="1" applyAlignment="1">
      <alignment horizontal="right" vertical="center" shrinkToFit="1"/>
    </xf>
    <xf numFmtId="167" fontId="9" fillId="3" borderId="36" xfId="2" applyNumberFormat="1" applyFont="1" applyFill="1" applyBorder="1" applyAlignment="1">
      <alignment vertical="center" shrinkToFit="1"/>
    </xf>
    <xf numFmtId="168" fontId="5" fillId="0" borderId="35" xfId="2" applyNumberFormat="1" applyFont="1" applyFill="1" applyBorder="1" applyAlignment="1" applyProtection="1">
      <alignment horizontal="right" vertical="center" shrinkToFit="1"/>
    </xf>
    <xf numFmtId="171" fontId="9" fillId="3" borderId="36" xfId="2" applyNumberFormat="1" applyFont="1" applyFill="1" applyBorder="1" applyAlignment="1">
      <alignment vertical="center" shrinkToFit="1"/>
    </xf>
    <xf numFmtId="168" fontId="9" fillId="0" borderId="35" xfId="0" applyNumberFormat="1" applyFont="1" applyFill="1" applyBorder="1" applyAlignment="1">
      <alignment vertical="center" shrinkToFit="1"/>
    </xf>
    <xf numFmtId="169" fontId="9" fillId="0" borderId="32" xfId="2" applyNumberFormat="1" applyFont="1" applyFill="1" applyBorder="1" applyAlignment="1" applyProtection="1">
      <alignment vertical="center" shrinkToFit="1"/>
      <protection locked="0"/>
    </xf>
    <xf numFmtId="168" fontId="9" fillId="3" borderId="36" xfId="0" applyNumberFormat="1" applyFont="1" applyFill="1" applyBorder="1" applyAlignment="1">
      <alignment vertical="center" shrinkToFit="1"/>
    </xf>
    <xf numFmtId="0" fontId="6" fillId="0" borderId="37" xfId="0" applyFont="1" applyFill="1" applyBorder="1" applyAlignment="1" applyProtection="1">
      <alignment horizontal="right" vertical="center"/>
    </xf>
    <xf numFmtId="170" fontId="9" fillId="3" borderId="38" xfId="0" applyNumberFormat="1" applyFont="1" applyFill="1" applyBorder="1" applyAlignment="1">
      <alignment horizontal="left" vertical="center" shrinkToFit="1"/>
    </xf>
    <xf numFmtId="165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68" fontId="9" fillId="0" borderId="42" xfId="2" applyNumberFormat="1" applyFont="1" applyFill="1" applyBorder="1" applyAlignment="1">
      <alignment horizontal="right" vertical="center" shrinkToFit="1"/>
    </xf>
    <xf numFmtId="169" fontId="9" fillId="0" borderId="39" xfId="2" applyNumberFormat="1" applyFont="1" applyFill="1" applyBorder="1" applyAlignment="1">
      <alignment horizontal="right" vertical="center" shrinkToFit="1"/>
    </xf>
    <xf numFmtId="168" fontId="5" fillId="3" borderId="42" xfId="2" applyNumberFormat="1" applyFont="1" applyFill="1" applyBorder="1" applyAlignment="1" applyProtection="1">
      <alignment horizontal="right" vertical="center" shrinkToFit="1"/>
    </xf>
    <xf numFmtId="3" fontId="5" fillId="3" borderId="39" xfId="2" applyNumberFormat="1" applyFont="1" applyFill="1" applyBorder="1" applyAlignment="1" applyProtection="1">
      <alignment horizontal="right" vertical="center" shrinkToFit="1"/>
    </xf>
    <xf numFmtId="169" fontId="9" fillId="3" borderId="39" xfId="2" applyNumberFormat="1" applyFont="1" applyFill="1" applyBorder="1" applyAlignment="1">
      <alignment horizontal="right" vertical="center" shrinkToFit="1"/>
    </xf>
    <xf numFmtId="167" fontId="9" fillId="3" borderId="43" xfId="2" applyNumberFormat="1" applyFont="1" applyFill="1" applyBorder="1" applyAlignment="1">
      <alignment vertical="center" shrinkToFit="1"/>
    </xf>
    <xf numFmtId="168" fontId="5" fillId="0" borderId="42" xfId="2" applyNumberFormat="1" applyFont="1" applyFill="1" applyBorder="1" applyAlignment="1" applyProtection="1">
      <alignment horizontal="right" vertical="center" shrinkToFit="1"/>
    </xf>
    <xf numFmtId="171" fontId="9" fillId="3" borderId="43" xfId="2" applyNumberFormat="1" applyFont="1" applyFill="1" applyBorder="1" applyAlignment="1">
      <alignment vertical="center" shrinkToFit="1"/>
    </xf>
    <xf numFmtId="168" fontId="9" fillId="0" borderId="42" xfId="0" applyNumberFormat="1" applyFont="1" applyFill="1" applyBorder="1" applyAlignment="1">
      <alignment vertical="center" shrinkToFit="1"/>
    </xf>
    <xf numFmtId="169" fontId="9" fillId="0" borderId="39" xfId="2" applyNumberFormat="1" applyFont="1" applyFill="1" applyBorder="1" applyAlignment="1" applyProtection="1">
      <alignment vertical="center" shrinkToFit="1"/>
      <protection locked="0"/>
    </xf>
    <xf numFmtId="168" fontId="9" fillId="3" borderId="43" xfId="0" applyNumberFormat="1" applyFont="1" applyFill="1" applyBorder="1" applyAlignment="1">
      <alignment vertical="center" shrinkToFit="1"/>
    </xf>
    <xf numFmtId="0" fontId="6" fillId="0" borderId="44" xfId="0" applyFont="1" applyFill="1" applyBorder="1" applyAlignment="1" applyProtection="1">
      <alignment horizontal="right" vertical="center"/>
    </xf>
    <xf numFmtId="170" fontId="9" fillId="3" borderId="45" xfId="0" applyNumberFormat="1" applyFont="1" applyFill="1" applyBorder="1" applyAlignment="1">
      <alignment horizontal="left" vertical="center" shrinkToFit="1"/>
    </xf>
    <xf numFmtId="165" fontId="9" fillId="3" borderId="46" xfId="0" applyNumberFormat="1" applyFont="1" applyFill="1" applyBorder="1" applyAlignment="1">
      <alignment horizontal="center" vertical="center" shrinkToFit="1"/>
    </xf>
    <xf numFmtId="0" fontId="9" fillId="3" borderId="46" xfId="0" applyFont="1" applyFill="1" applyBorder="1" applyAlignment="1">
      <alignment horizontal="left" vertical="center" shrinkToFit="1"/>
    </xf>
    <xf numFmtId="0" fontId="9" fillId="3" borderId="47" xfId="0" applyFont="1" applyFill="1" applyBorder="1" applyAlignment="1">
      <alignment horizontal="left" vertical="center" shrinkToFit="1"/>
    </xf>
    <xf numFmtId="0" fontId="9" fillId="3" borderId="46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168" fontId="9" fillId="0" borderId="49" xfId="2" applyNumberFormat="1" applyFont="1" applyFill="1" applyBorder="1" applyAlignment="1">
      <alignment horizontal="right" vertical="center" shrinkToFit="1"/>
    </xf>
    <xf numFmtId="169" fontId="9" fillId="0" borderId="46" xfId="2" applyNumberFormat="1" applyFont="1" applyFill="1" applyBorder="1" applyAlignment="1">
      <alignment horizontal="right" vertical="center" shrinkToFit="1"/>
    </xf>
    <xf numFmtId="168" fontId="5" fillId="3" borderId="49" xfId="2" applyNumberFormat="1" applyFont="1" applyFill="1" applyBorder="1" applyAlignment="1" applyProtection="1">
      <alignment horizontal="right" vertical="center" shrinkToFit="1"/>
    </xf>
    <xf numFmtId="3" fontId="5" fillId="3" borderId="46" xfId="2" applyNumberFormat="1" applyFont="1" applyFill="1" applyBorder="1" applyAlignment="1" applyProtection="1">
      <alignment horizontal="right" vertical="center" shrinkToFit="1"/>
    </xf>
    <xf numFmtId="169" fontId="9" fillId="3" borderId="46" xfId="2" applyNumberFormat="1" applyFont="1" applyFill="1" applyBorder="1" applyAlignment="1">
      <alignment horizontal="right" vertical="center" shrinkToFit="1"/>
    </xf>
    <xf numFmtId="167" fontId="9" fillId="3" borderId="50" xfId="2" applyNumberFormat="1" applyFont="1" applyFill="1" applyBorder="1" applyAlignment="1">
      <alignment vertical="center" shrinkToFit="1"/>
    </xf>
    <xf numFmtId="168" fontId="5" fillId="0" borderId="49" xfId="2" applyNumberFormat="1" applyFont="1" applyFill="1" applyBorder="1" applyAlignment="1" applyProtection="1">
      <alignment horizontal="right" vertical="center" shrinkToFit="1"/>
    </xf>
    <xf numFmtId="171" fontId="9" fillId="3" borderId="50" xfId="2" applyNumberFormat="1" applyFont="1" applyFill="1" applyBorder="1" applyAlignment="1">
      <alignment vertical="center" shrinkToFit="1"/>
    </xf>
    <xf numFmtId="168" fontId="9" fillId="0" borderId="49" xfId="0" applyNumberFormat="1" applyFont="1" applyFill="1" applyBorder="1" applyAlignment="1">
      <alignment vertical="center" shrinkToFit="1"/>
    </xf>
    <xf numFmtId="169" fontId="9" fillId="0" borderId="46" xfId="2" applyNumberFormat="1" applyFont="1" applyFill="1" applyBorder="1" applyAlignment="1" applyProtection="1">
      <alignment vertical="center" shrinkToFit="1"/>
      <protection locked="0"/>
    </xf>
    <xf numFmtId="168" fontId="9" fillId="3" borderId="50" xfId="0" applyNumberFormat="1" applyFont="1" applyFill="1" applyBorder="1" applyAlignment="1">
      <alignment vertical="center" shrinkToFit="1"/>
    </xf>
    <xf numFmtId="168" fontId="9" fillId="4" borderId="35" xfId="0" applyNumberFormat="1" applyFont="1" applyFill="1" applyBorder="1" applyAlignment="1">
      <alignment vertical="center" shrinkToFit="1"/>
    </xf>
    <xf numFmtId="169" fontId="9" fillId="4" borderId="32" xfId="2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167" fontId="6" fillId="0" borderId="11" xfId="0" applyNumberFormat="1" applyFont="1" applyFill="1" applyBorder="1" applyAlignment="1" applyProtection="1">
      <alignment horizontal="center" vertical="center" wrapText="1"/>
    </xf>
    <xf numFmtId="167" fontId="6" fillId="0" borderId="15" xfId="0" applyNumberFormat="1" applyFont="1" applyFill="1" applyBorder="1" applyAlignment="1" applyProtection="1">
      <alignment horizontal="center" vertical="center" wrapText="1"/>
    </xf>
    <xf numFmtId="167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6" fontId="6" fillId="0" borderId="12" xfId="0" applyNumberFormat="1" applyFont="1" applyFill="1" applyBorder="1" applyAlignment="1" applyProtection="1">
      <alignment horizontal="center" vertical="center" wrapText="1"/>
    </xf>
    <xf numFmtId="166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 shrinkToFit="1"/>
    </xf>
    <xf numFmtId="2" fontId="4" fillId="0" borderId="2" xfId="0" applyNumberFormat="1" applyFont="1" applyBorder="1" applyAlignment="1">
      <alignment horizontal="center" vertical="center" shrinkToFit="1"/>
    </xf>
    <xf numFmtId="2" fontId="4" fillId="0" borderId="3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64" fontId="6" fillId="0" borderId="8" xfId="1" applyFont="1" applyFill="1" applyBorder="1" applyAlignment="1" applyProtection="1">
      <alignment horizontal="center" vertical="center"/>
    </xf>
    <xf numFmtId="164" fontId="6" fillId="0" borderId="17" xfId="1" applyFont="1" applyFill="1" applyBorder="1" applyAlignment="1" applyProtection="1">
      <alignment horizontal="center" vertical="center"/>
    </xf>
    <xf numFmtId="165" fontId="6" fillId="0" borderId="9" xfId="0" applyNumberFormat="1" applyFont="1" applyFill="1" applyBorder="1" applyAlignment="1" applyProtection="1">
      <alignment horizontal="center" vertical="center" wrapText="1"/>
    </xf>
    <xf numFmtId="165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51" xfId="0" applyFont="1" applyFill="1" applyBorder="1" applyAlignment="1" applyProtection="1">
      <alignment horizontal="right" vertical="center"/>
    </xf>
    <xf numFmtId="170" fontId="9" fillId="3" borderId="52" xfId="0" applyNumberFormat="1" applyFont="1" applyFill="1" applyBorder="1" applyAlignment="1">
      <alignment horizontal="left" vertical="center" shrinkToFit="1"/>
    </xf>
    <xf numFmtId="165" fontId="9" fillId="3" borderId="53" xfId="0" applyNumberFormat="1" applyFont="1" applyFill="1" applyBorder="1" applyAlignment="1">
      <alignment horizontal="center" vertical="center" shrinkToFit="1"/>
    </xf>
    <xf numFmtId="0" fontId="9" fillId="3" borderId="53" xfId="0" applyFont="1" applyFill="1" applyBorder="1" applyAlignment="1">
      <alignment horizontal="left" vertical="center" shrinkToFit="1"/>
    </xf>
    <xf numFmtId="0" fontId="9" fillId="3" borderId="54" xfId="0" applyFont="1" applyFill="1" applyBorder="1" applyAlignment="1">
      <alignment horizontal="left" vertical="center" shrinkToFit="1"/>
    </xf>
    <xf numFmtId="0" fontId="9" fillId="3" borderId="53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 shrinkToFit="1"/>
    </xf>
    <xf numFmtId="168" fontId="9" fillId="0" borderId="56" xfId="2" applyNumberFormat="1" applyFont="1" applyFill="1" applyBorder="1" applyAlignment="1">
      <alignment horizontal="right" vertical="center" shrinkToFit="1"/>
    </xf>
    <xf numFmtId="169" fontId="9" fillId="0" borderId="53" xfId="2" applyNumberFormat="1" applyFont="1" applyFill="1" applyBorder="1" applyAlignment="1">
      <alignment horizontal="right" vertical="center" shrinkToFit="1"/>
    </xf>
    <xf numFmtId="168" fontId="5" fillId="3" borderId="56" xfId="2" applyNumberFormat="1" applyFont="1" applyFill="1" applyBorder="1" applyAlignment="1" applyProtection="1">
      <alignment horizontal="right" vertical="center" shrinkToFit="1"/>
    </xf>
    <xf numFmtId="3" fontId="5" fillId="3" borderId="53" xfId="2" applyNumberFormat="1" applyFont="1" applyFill="1" applyBorder="1" applyAlignment="1" applyProtection="1">
      <alignment horizontal="right" vertical="center" shrinkToFit="1"/>
    </xf>
    <xf numFmtId="169" fontId="9" fillId="3" borderId="53" xfId="2" applyNumberFormat="1" applyFont="1" applyFill="1" applyBorder="1" applyAlignment="1">
      <alignment horizontal="right" vertical="center" shrinkToFit="1"/>
    </xf>
    <xf numFmtId="167" fontId="9" fillId="3" borderId="57" xfId="2" applyNumberFormat="1" applyFont="1" applyFill="1" applyBorder="1" applyAlignment="1">
      <alignment vertical="center" shrinkToFit="1"/>
    </xf>
    <xf numFmtId="168" fontId="5" fillId="0" borderId="56" xfId="2" applyNumberFormat="1" applyFont="1" applyFill="1" applyBorder="1" applyAlignment="1" applyProtection="1">
      <alignment horizontal="right" vertical="center" shrinkToFit="1"/>
    </xf>
    <xf numFmtId="171" fontId="9" fillId="3" borderId="57" xfId="2" applyNumberFormat="1" applyFont="1" applyFill="1" applyBorder="1" applyAlignment="1">
      <alignment vertical="center" shrinkToFit="1"/>
    </xf>
    <xf numFmtId="168" fontId="9" fillId="0" borderId="56" xfId="0" applyNumberFormat="1" applyFont="1" applyFill="1" applyBorder="1" applyAlignment="1">
      <alignment vertical="center" shrinkToFit="1"/>
    </xf>
    <xf numFmtId="169" fontId="9" fillId="0" borderId="53" xfId="2" applyNumberFormat="1" applyFont="1" applyFill="1" applyBorder="1" applyAlignment="1" applyProtection="1">
      <alignment vertical="center" shrinkToFit="1"/>
      <protection locked="0"/>
    </xf>
    <xf numFmtId="168" fontId="9" fillId="3" borderId="57" xfId="0" applyNumberFormat="1" applyFont="1" applyFill="1" applyBorder="1" applyAlignment="1">
      <alignment vertical="center" shrinkToFit="1"/>
    </xf>
  </cellXfs>
  <cellStyles count="3">
    <cellStyle name="Binlik Ayracı 2 2" xfId="2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104775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tabSelected="1" workbookViewId="0">
      <selection activeCell="C4" sqref="C4:C5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110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111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112</v>
      </c>
      <c r="D6" s="39">
        <v>42223</v>
      </c>
      <c r="E6" s="40" t="s">
        <v>21</v>
      </c>
      <c r="F6" s="41" t="s">
        <v>113</v>
      </c>
      <c r="G6" s="42">
        <v>50</v>
      </c>
      <c r="H6" s="43">
        <v>134</v>
      </c>
      <c r="I6" s="44">
        <v>1</v>
      </c>
      <c r="J6" s="45">
        <v>26495.94</v>
      </c>
      <c r="K6" s="46">
        <v>2336</v>
      </c>
      <c r="L6" s="45">
        <v>48033.9</v>
      </c>
      <c r="M6" s="46">
        <v>4122</v>
      </c>
      <c r="N6" s="45">
        <v>47239.66</v>
      </c>
      <c r="O6" s="46">
        <v>4100</v>
      </c>
      <c r="P6" s="47">
        <f>+J6+L6+N6</f>
        <v>121769.5</v>
      </c>
      <c r="Q6" s="48">
        <f>K6+M6+O6</f>
        <v>10558</v>
      </c>
      <c r="R6" s="49">
        <f>Q6/H6</f>
        <v>78.791044776119406</v>
      </c>
      <c r="S6" s="50">
        <f>+P6/Q6</f>
        <v>11.533387005114605</v>
      </c>
      <c r="T6" s="51"/>
      <c r="U6" s="52"/>
      <c r="V6" s="53">
        <v>121769.5</v>
      </c>
      <c r="W6" s="54">
        <v>10558</v>
      </c>
      <c r="X6" s="55">
        <f>V6/W6</f>
        <v>11.533387005114605</v>
      </c>
      <c r="Y6" s="15"/>
      <c r="AA6" s="16"/>
      <c r="AB6" s="17"/>
    </row>
    <row r="7" spans="1:28" s="5" customFormat="1" ht="24" customHeight="1" x14ac:dyDescent="0.25">
      <c r="B7" s="127">
        <f t="shared" ref="B7:B10" si="0">B6+1</f>
        <v>2</v>
      </c>
      <c r="C7" s="128" t="s">
        <v>114</v>
      </c>
      <c r="D7" s="129">
        <v>42223</v>
      </c>
      <c r="E7" s="130" t="s">
        <v>21</v>
      </c>
      <c r="F7" s="131" t="s">
        <v>91</v>
      </c>
      <c r="G7" s="132">
        <v>45</v>
      </c>
      <c r="H7" s="133">
        <v>91</v>
      </c>
      <c r="I7" s="134">
        <v>1</v>
      </c>
      <c r="J7" s="135">
        <v>17851.8</v>
      </c>
      <c r="K7" s="136">
        <v>1641</v>
      </c>
      <c r="L7" s="135">
        <v>23794.5</v>
      </c>
      <c r="M7" s="136">
        <v>2116</v>
      </c>
      <c r="N7" s="135">
        <v>30641.16</v>
      </c>
      <c r="O7" s="136">
        <v>2711</v>
      </c>
      <c r="P7" s="137">
        <f>+J7+L7+N7</f>
        <v>72287.460000000006</v>
      </c>
      <c r="Q7" s="138">
        <f>K7+M7+O7</f>
        <v>6468</v>
      </c>
      <c r="R7" s="139">
        <f>Q7/H7</f>
        <v>71.07692307692308</v>
      </c>
      <c r="S7" s="140">
        <f>+P7/Q7</f>
        <v>11.176168831168832</v>
      </c>
      <c r="T7" s="141"/>
      <c r="U7" s="142"/>
      <c r="V7" s="143">
        <v>72287.460000000006</v>
      </c>
      <c r="W7" s="144">
        <v>6468</v>
      </c>
      <c r="X7" s="145">
        <f>V7/W7</f>
        <v>11.176168831168832</v>
      </c>
      <c r="Y7" s="15"/>
      <c r="AA7" s="16"/>
      <c r="AB7" s="17"/>
    </row>
    <row r="8" spans="1:28" s="5" customFormat="1" ht="24" customHeight="1" x14ac:dyDescent="0.25">
      <c r="B8" s="127">
        <f t="shared" si="0"/>
        <v>3</v>
      </c>
      <c r="C8" s="128" t="s">
        <v>101</v>
      </c>
      <c r="D8" s="129">
        <v>42202</v>
      </c>
      <c r="E8" s="130" t="s">
        <v>21</v>
      </c>
      <c r="F8" s="131" t="s">
        <v>21</v>
      </c>
      <c r="G8" s="132">
        <v>51</v>
      </c>
      <c r="H8" s="133">
        <v>8</v>
      </c>
      <c r="I8" s="134">
        <v>4</v>
      </c>
      <c r="J8" s="135">
        <v>363.5</v>
      </c>
      <c r="K8" s="136">
        <v>49</v>
      </c>
      <c r="L8" s="135">
        <v>1021.5</v>
      </c>
      <c r="M8" s="136">
        <v>96</v>
      </c>
      <c r="N8" s="135">
        <v>997.5</v>
      </c>
      <c r="O8" s="136">
        <v>98</v>
      </c>
      <c r="P8" s="137">
        <f>+J8+L8+N8</f>
        <v>2382.5</v>
      </c>
      <c r="Q8" s="138">
        <f>K8+M8+O8</f>
        <v>243</v>
      </c>
      <c r="R8" s="139">
        <f>Q8/H8</f>
        <v>30.375</v>
      </c>
      <c r="S8" s="140">
        <f>+P8/Q8</f>
        <v>9.8045267489711936</v>
      </c>
      <c r="T8" s="141">
        <v>34173.899999999994</v>
      </c>
      <c r="U8" s="142">
        <f>-(T8-P8)/T8</f>
        <v>-0.93028305227088504</v>
      </c>
      <c r="V8" s="143">
        <v>313600.28000000003</v>
      </c>
      <c r="W8" s="144">
        <v>30547</v>
      </c>
      <c r="X8" s="145">
        <f>V8/W8</f>
        <v>10.266156414705209</v>
      </c>
      <c r="Y8" s="15"/>
      <c r="AA8" s="16"/>
      <c r="AB8" s="17"/>
    </row>
    <row r="9" spans="1:28" s="5" customFormat="1" ht="24" customHeight="1" x14ac:dyDescent="0.25">
      <c r="B9" s="56">
        <f t="shared" si="0"/>
        <v>4</v>
      </c>
      <c r="C9" s="57" t="s">
        <v>102</v>
      </c>
      <c r="D9" s="58">
        <v>42202</v>
      </c>
      <c r="E9" s="59" t="s">
        <v>21</v>
      </c>
      <c r="F9" s="60" t="s">
        <v>103</v>
      </c>
      <c r="G9" s="61">
        <v>56</v>
      </c>
      <c r="H9" s="62">
        <v>3</v>
      </c>
      <c r="I9" s="63">
        <v>4</v>
      </c>
      <c r="J9" s="64">
        <v>105</v>
      </c>
      <c r="K9" s="65">
        <v>12</v>
      </c>
      <c r="L9" s="64">
        <v>222</v>
      </c>
      <c r="M9" s="65">
        <v>24</v>
      </c>
      <c r="N9" s="64">
        <v>144</v>
      </c>
      <c r="O9" s="65">
        <v>16</v>
      </c>
      <c r="P9" s="66">
        <f>+J9+L9+N9</f>
        <v>471</v>
      </c>
      <c r="Q9" s="67">
        <f>K9+M9+O9</f>
        <v>52</v>
      </c>
      <c r="R9" s="68">
        <f>Q9/H9</f>
        <v>17.333333333333332</v>
      </c>
      <c r="S9" s="69">
        <f>+P9/Q9</f>
        <v>9.0576923076923084</v>
      </c>
      <c r="T9" s="70">
        <v>29417.34</v>
      </c>
      <c r="U9" s="71">
        <f>-(T9-P9)/T9</f>
        <v>-0.98398903503851809</v>
      </c>
      <c r="V9" s="72">
        <v>251101.47</v>
      </c>
      <c r="W9" s="73">
        <v>25494</v>
      </c>
      <c r="X9" s="74">
        <f>V9/W9</f>
        <v>9.8494339844669341</v>
      </c>
      <c r="Y9" s="15"/>
      <c r="AA9" s="16"/>
      <c r="AB9" s="17"/>
    </row>
    <row r="10" spans="1:28" s="5" customFormat="1" ht="24" customHeight="1" thickBot="1" x14ac:dyDescent="0.3">
      <c r="B10" s="18">
        <f t="shared" si="0"/>
        <v>5</v>
      </c>
      <c r="C10" s="19" t="s">
        <v>107</v>
      </c>
      <c r="D10" s="20">
        <v>42209</v>
      </c>
      <c r="E10" s="21" t="s">
        <v>21</v>
      </c>
      <c r="F10" s="22" t="s">
        <v>28</v>
      </c>
      <c r="G10" s="23">
        <v>9</v>
      </c>
      <c r="H10" s="24">
        <v>2</v>
      </c>
      <c r="I10" s="25">
        <v>3</v>
      </c>
      <c r="J10" s="26">
        <v>88</v>
      </c>
      <c r="K10" s="27">
        <v>11</v>
      </c>
      <c r="L10" s="26">
        <v>70</v>
      </c>
      <c r="M10" s="27">
        <v>9</v>
      </c>
      <c r="N10" s="26">
        <v>59</v>
      </c>
      <c r="O10" s="27">
        <v>8</v>
      </c>
      <c r="P10" s="28">
        <f>+J10+L10+N10</f>
        <v>217</v>
      </c>
      <c r="Q10" s="29">
        <f>K10+M10+O10</f>
        <v>28</v>
      </c>
      <c r="R10" s="30">
        <f>Q10/H10</f>
        <v>14</v>
      </c>
      <c r="S10" s="31">
        <f>+P10/Q10</f>
        <v>7.75</v>
      </c>
      <c r="T10" s="32">
        <v>7539</v>
      </c>
      <c r="U10" s="33">
        <f>-(T10-P10)/T10</f>
        <v>-0.97121634168987925</v>
      </c>
      <c r="V10" s="34">
        <v>19531.419999999998</v>
      </c>
      <c r="W10" s="35">
        <v>1469</v>
      </c>
      <c r="X10" s="36">
        <f>V10/W10</f>
        <v>13.29572498298162</v>
      </c>
      <c r="Y10" s="15"/>
      <c r="AA10" s="16"/>
      <c r="AB10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79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80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81</v>
      </c>
      <c r="D6" s="39">
        <v>42153</v>
      </c>
      <c r="E6" s="40" t="s">
        <v>21</v>
      </c>
      <c r="F6" s="41" t="s">
        <v>21</v>
      </c>
      <c r="G6" s="42">
        <v>10</v>
      </c>
      <c r="H6" s="43">
        <v>24</v>
      </c>
      <c r="I6" s="44">
        <v>1</v>
      </c>
      <c r="J6" s="45">
        <v>4128</v>
      </c>
      <c r="K6" s="46">
        <v>303</v>
      </c>
      <c r="L6" s="45">
        <v>5097.5</v>
      </c>
      <c r="M6" s="46">
        <v>344</v>
      </c>
      <c r="N6" s="45">
        <v>4165.5</v>
      </c>
      <c r="O6" s="46">
        <v>290</v>
      </c>
      <c r="P6" s="47">
        <f>+J6+L6+N6</f>
        <v>13391</v>
      </c>
      <c r="Q6" s="48">
        <f>K6+M6+O6</f>
        <v>937</v>
      </c>
      <c r="R6" s="49">
        <f>Q6/H6</f>
        <v>39.041666666666664</v>
      </c>
      <c r="S6" s="50">
        <f>+P6/Q6</f>
        <v>14.291355389541089</v>
      </c>
      <c r="T6" s="51"/>
      <c r="U6" s="52"/>
      <c r="V6" s="53">
        <v>13391</v>
      </c>
      <c r="W6" s="54">
        <v>937</v>
      </c>
      <c r="X6" s="55">
        <f>V6/W6</f>
        <v>14.291355389541089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76</v>
      </c>
      <c r="D7" s="20">
        <v>42139</v>
      </c>
      <c r="E7" s="21" t="s">
        <v>21</v>
      </c>
      <c r="F7" s="22" t="s">
        <v>28</v>
      </c>
      <c r="G7" s="23">
        <v>16</v>
      </c>
      <c r="H7" s="24">
        <v>2</v>
      </c>
      <c r="I7" s="25">
        <v>3</v>
      </c>
      <c r="J7" s="26">
        <v>374.5</v>
      </c>
      <c r="K7" s="27">
        <v>18</v>
      </c>
      <c r="L7" s="26">
        <v>663.5</v>
      </c>
      <c r="M7" s="27">
        <v>33</v>
      </c>
      <c r="N7" s="26">
        <v>691</v>
      </c>
      <c r="O7" s="27">
        <v>36</v>
      </c>
      <c r="P7" s="28">
        <f>+J7+L7+N7</f>
        <v>1729</v>
      </c>
      <c r="Q7" s="29">
        <f>K7+M7+O7</f>
        <v>87</v>
      </c>
      <c r="R7" s="30">
        <f>Q7/H7</f>
        <v>43.5</v>
      </c>
      <c r="S7" s="31">
        <f>+P7/Q7</f>
        <v>19.873563218390803</v>
      </c>
      <c r="T7" s="32">
        <v>14500</v>
      </c>
      <c r="U7" s="33">
        <f>-(T7-P7)/T7</f>
        <v>-0.88075862068965516</v>
      </c>
      <c r="V7" s="34">
        <v>96519.5</v>
      </c>
      <c r="W7" s="35">
        <v>7464</v>
      </c>
      <c r="X7" s="36">
        <f>V7/W7</f>
        <v>12.931337084673098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77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78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18</v>
      </c>
      <c r="I6" s="44">
        <v>2</v>
      </c>
      <c r="J6" s="45">
        <v>3488.5</v>
      </c>
      <c r="K6" s="46">
        <v>235</v>
      </c>
      <c r="L6" s="45">
        <v>6277</v>
      </c>
      <c r="M6" s="46">
        <v>422</v>
      </c>
      <c r="N6" s="45">
        <v>4734.5</v>
      </c>
      <c r="O6" s="46">
        <v>334</v>
      </c>
      <c r="P6" s="47">
        <f>+J6+L6+N6</f>
        <v>14500</v>
      </c>
      <c r="Q6" s="48">
        <f>K6+M6+O6</f>
        <v>991</v>
      </c>
      <c r="R6" s="49">
        <f>Q6/H6</f>
        <v>55.055555555555557</v>
      </c>
      <c r="S6" s="50">
        <f>+P6/Q6</f>
        <v>14.631685166498487</v>
      </c>
      <c r="T6" s="51">
        <v>34346</v>
      </c>
      <c r="U6" s="52">
        <f>-(T6-P6)/T6</f>
        <v>-0.57782565655389273</v>
      </c>
      <c r="V6" s="53">
        <v>83474</v>
      </c>
      <c r="W6" s="54">
        <v>6503</v>
      </c>
      <c r="X6" s="55">
        <f>V6/W6</f>
        <v>12.836229432569583</v>
      </c>
      <c r="Y6" s="15"/>
      <c r="AA6" s="16"/>
      <c r="AB6" s="17"/>
    </row>
    <row r="7" spans="1:28" s="5" customFormat="1" ht="24" customHeight="1" thickBot="1" x14ac:dyDescent="0.3">
      <c r="B7" s="18">
        <f t="shared" ref="B7" si="0">B6+1</f>
        <v>2</v>
      </c>
      <c r="C7" s="19" t="s">
        <v>73</v>
      </c>
      <c r="D7" s="20">
        <v>42132</v>
      </c>
      <c r="E7" s="21" t="s">
        <v>21</v>
      </c>
      <c r="F7" s="22" t="s">
        <v>21</v>
      </c>
      <c r="G7" s="23">
        <v>27</v>
      </c>
      <c r="H7" s="24">
        <v>5</v>
      </c>
      <c r="I7" s="25">
        <v>3</v>
      </c>
      <c r="J7" s="26">
        <v>440</v>
      </c>
      <c r="K7" s="27">
        <v>47</v>
      </c>
      <c r="L7" s="26">
        <v>616.5</v>
      </c>
      <c r="M7" s="27">
        <v>62</v>
      </c>
      <c r="N7" s="26">
        <v>476</v>
      </c>
      <c r="O7" s="27">
        <v>62</v>
      </c>
      <c r="P7" s="28">
        <f>+J7+L7+N7</f>
        <v>1532.5</v>
      </c>
      <c r="Q7" s="29">
        <f>K7+M7+O7</f>
        <v>171</v>
      </c>
      <c r="R7" s="30">
        <f>Q7/H7</f>
        <v>34.200000000000003</v>
      </c>
      <c r="S7" s="31">
        <f>+P7/Q7</f>
        <v>8.9619883040935679</v>
      </c>
      <c r="T7" s="32">
        <v>25674</v>
      </c>
      <c r="U7" s="33">
        <f t="shared" ref="U7" si="1">-(T7-P7)/T7</f>
        <v>-0.94030926228869671</v>
      </c>
      <c r="V7" s="34">
        <v>204873.65999999997</v>
      </c>
      <c r="W7" s="35">
        <v>19577</v>
      </c>
      <c r="X7" s="36">
        <f>V7/W7</f>
        <v>10.465018133524032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74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75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35</v>
      </c>
      <c r="I6" s="44">
        <v>1</v>
      </c>
      <c r="J6" s="45">
        <v>7524</v>
      </c>
      <c r="K6" s="46">
        <v>599</v>
      </c>
      <c r="L6" s="45">
        <v>14395</v>
      </c>
      <c r="M6" s="46">
        <v>1073</v>
      </c>
      <c r="N6" s="45">
        <v>12427</v>
      </c>
      <c r="O6" s="46">
        <v>907</v>
      </c>
      <c r="P6" s="47">
        <f>+J6+L6+N6</f>
        <v>34346</v>
      </c>
      <c r="Q6" s="48">
        <f>K6+M6+O6</f>
        <v>2579</v>
      </c>
      <c r="R6" s="49">
        <f>Q6/H6</f>
        <v>73.685714285714283</v>
      </c>
      <c r="S6" s="50">
        <f>+P6/Q6</f>
        <v>13.31756494765413</v>
      </c>
      <c r="T6" s="51"/>
      <c r="U6" s="52" t="e">
        <f>-(T6-P6)/T6</f>
        <v>#DIV/0!</v>
      </c>
      <c r="V6" s="53">
        <v>34346</v>
      </c>
      <c r="W6" s="54">
        <v>2579</v>
      </c>
      <c r="X6" s="55">
        <f>V6/W6</f>
        <v>13.31756494765413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73</v>
      </c>
      <c r="D7" s="58">
        <v>42132</v>
      </c>
      <c r="E7" s="59" t="s">
        <v>21</v>
      </c>
      <c r="F7" s="60" t="s">
        <v>21</v>
      </c>
      <c r="G7" s="61">
        <v>27</v>
      </c>
      <c r="H7" s="62">
        <v>53</v>
      </c>
      <c r="I7" s="63">
        <v>2</v>
      </c>
      <c r="J7" s="64">
        <v>6215.5</v>
      </c>
      <c r="K7" s="65">
        <v>557</v>
      </c>
      <c r="L7" s="64">
        <v>10289</v>
      </c>
      <c r="M7" s="65">
        <v>926</v>
      </c>
      <c r="N7" s="64">
        <v>9169.5</v>
      </c>
      <c r="O7" s="65">
        <v>798</v>
      </c>
      <c r="P7" s="66">
        <f>+J7+L7+N7</f>
        <v>25674</v>
      </c>
      <c r="Q7" s="67">
        <f>K7+M7+O7</f>
        <v>2281</v>
      </c>
      <c r="R7" s="68">
        <f>Q7/H7</f>
        <v>43.037735849056602</v>
      </c>
      <c r="S7" s="69">
        <f>+P7/Q7</f>
        <v>11.255589653660675</v>
      </c>
      <c r="T7" s="70">
        <v>88333.36</v>
      </c>
      <c r="U7" s="71">
        <f t="shared" ref="U7:U8" si="1">-(T7-P7)/T7</f>
        <v>-0.70935103113931131</v>
      </c>
      <c r="V7" s="72">
        <v>176069.08</v>
      </c>
      <c r="W7" s="73">
        <v>16820</v>
      </c>
      <c r="X7" s="74">
        <f>V7/W7</f>
        <v>10.467840665873959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3</v>
      </c>
      <c r="I8" s="25">
        <v>5</v>
      </c>
      <c r="J8" s="26">
        <v>44</v>
      </c>
      <c r="K8" s="27">
        <v>6</v>
      </c>
      <c r="L8" s="26">
        <v>212</v>
      </c>
      <c r="M8" s="27">
        <v>27</v>
      </c>
      <c r="N8" s="26">
        <v>147</v>
      </c>
      <c r="O8" s="27">
        <v>18</v>
      </c>
      <c r="P8" s="28">
        <f>+J8+L8+N8</f>
        <v>403</v>
      </c>
      <c r="Q8" s="29">
        <f>K8+M8+O8</f>
        <v>51</v>
      </c>
      <c r="R8" s="30">
        <f>Q8/H8</f>
        <v>17</v>
      </c>
      <c r="S8" s="31">
        <f>+P8/Q8</f>
        <v>7.9019607843137258</v>
      </c>
      <c r="T8" s="32">
        <v>1509</v>
      </c>
      <c r="U8" s="33">
        <f t="shared" si="1"/>
        <v>-0.73293571901921806</v>
      </c>
      <c r="V8" s="34">
        <v>100732.77</v>
      </c>
      <c r="W8" s="35">
        <v>9473</v>
      </c>
      <c r="X8" s="36">
        <f>V8/W8</f>
        <v>10.6336714873852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71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72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73</v>
      </c>
      <c r="D6" s="39">
        <v>42132</v>
      </c>
      <c r="E6" s="40" t="s">
        <v>21</v>
      </c>
      <c r="F6" s="41" t="s">
        <v>21</v>
      </c>
      <c r="G6" s="42">
        <v>27</v>
      </c>
      <c r="H6" s="43">
        <v>77</v>
      </c>
      <c r="I6" s="44">
        <v>1</v>
      </c>
      <c r="J6" s="45">
        <v>20952.5</v>
      </c>
      <c r="K6" s="46">
        <v>1903</v>
      </c>
      <c r="L6" s="45">
        <v>36411.360000000001</v>
      </c>
      <c r="M6" s="46">
        <v>3351</v>
      </c>
      <c r="N6" s="45">
        <v>30969.5</v>
      </c>
      <c r="O6" s="46">
        <v>2833</v>
      </c>
      <c r="P6" s="47">
        <f>+J6+L6+N6</f>
        <v>88333.36</v>
      </c>
      <c r="Q6" s="48">
        <f>K6+M6+O6</f>
        <v>8087</v>
      </c>
      <c r="R6" s="49">
        <f>Q6/H6</f>
        <v>105.02597402597402</v>
      </c>
      <c r="S6" s="50">
        <f>+P6/Q6</f>
        <v>10.922883640410536</v>
      </c>
      <c r="T6" s="51"/>
      <c r="U6" s="52"/>
      <c r="V6" s="53">
        <v>88333.36</v>
      </c>
      <c r="W6" s="54">
        <v>8087</v>
      </c>
      <c r="X6" s="55">
        <f>V6/W6</f>
        <v>10.922883640410536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70</v>
      </c>
      <c r="D7" s="58">
        <v>42125</v>
      </c>
      <c r="E7" s="59" t="s">
        <v>21</v>
      </c>
      <c r="F7" s="60" t="s">
        <v>28</v>
      </c>
      <c r="G7" s="61">
        <v>13</v>
      </c>
      <c r="H7" s="62">
        <v>10</v>
      </c>
      <c r="I7" s="63">
        <v>2</v>
      </c>
      <c r="J7" s="64">
        <v>2463.5</v>
      </c>
      <c r="K7" s="65">
        <v>155</v>
      </c>
      <c r="L7" s="64">
        <v>2874</v>
      </c>
      <c r="M7" s="65">
        <v>186</v>
      </c>
      <c r="N7" s="64">
        <v>2444</v>
      </c>
      <c r="O7" s="65">
        <v>174</v>
      </c>
      <c r="P7" s="66">
        <f>+J7+L7+N7</f>
        <v>7781.5</v>
      </c>
      <c r="Q7" s="67">
        <f>K7+M7+O7</f>
        <v>515</v>
      </c>
      <c r="R7" s="68">
        <f>Q7/H7</f>
        <v>51.5</v>
      </c>
      <c r="S7" s="69">
        <f>+P7/Q7</f>
        <v>15.109708737864077</v>
      </c>
      <c r="T7" s="70">
        <v>48893.8</v>
      </c>
      <c r="U7" s="71">
        <f>-(T7-P7)/T7</f>
        <v>-0.84084894199264526</v>
      </c>
      <c r="V7" s="72">
        <v>78666.3</v>
      </c>
      <c r="W7" s="73">
        <v>5995</v>
      </c>
      <c r="X7" s="74">
        <f>V7/W7</f>
        <v>13.121984987489576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67</v>
      </c>
      <c r="D8" s="58">
        <v>42118</v>
      </c>
      <c r="E8" s="59" t="s">
        <v>21</v>
      </c>
      <c r="F8" s="60" t="s">
        <v>21</v>
      </c>
      <c r="G8" s="61">
        <v>13</v>
      </c>
      <c r="H8" s="62">
        <v>5</v>
      </c>
      <c r="I8" s="63">
        <v>3</v>
      </c>
      <c r="J8" s="64">
        <v>1487</v>
      </c>
      <c r="K8" s="65">
        <v>91</v>
      </c>
      <c r="L8" s="64">
        <v>1329</v>
      </c>
      <c r="M8" s="65">
        <v>79</v>
      </c>
      <c r="N8" s="64">
        <v>751.5</v>
      </c>
      <c r="O8" s="65">
        <v>50</v>
      </c>
      <c r="P8" s="66">
        <f>+J8+L8+N8</f>
        <v>3567.5</v>
      </c>
      <c r="Q8" s="67">
        <f>K8+M8+O8</f>
        <v>220</v>
      </c>
      <c r="R8" s="68">
        <f>Q8/H8</f>
        <v>44</v>
      </c>
      <c r="S8" s="69">
        <f>+P8/Q8</f>
        <v>16.21590909090909</v>
      </c>
      <c r="T8" s="70">
        <v>35576</v>
      </c>
      <c r="U8" s="71">
        <f>-(T8-P8)/T8</f>
        <v>-0.89972172250955695</v>
      </c>
      <c r="V8" s="72">
        <v>173654.51</v>
      </c>
      <c r="W8" s="73">
        <v>13349</v>
      </c>
      <c r="X8" s="74">
        <f>V8/W8</f>
        <v>13.008802906584764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5</v>
      </c>
      <c r="I9" s="25">
        <v>4</v>
      </c>
      <c r="J9" s="26">
        <v>281</v>
      </c>
      <c r="K9" s="27">
        <v>33</v>
      </c>
      <c r="L9" s="26">
        <v>656</v>
      </c>
      <c r="M9" s="27">
        <v>80</v>
      </c>
      <c r="N9" s="26">
        <v>572</v>
      </c>
      <c r="O9" s="27">
        <v>68</v>
      </c>
      <c r="P9" s="28">
        <f>+J9+L9+N9</f>
        <v>1509</v>
      </c>
      <c r="Q9" s="29">
        <f>K9+M9+O9</f>
        <v>181</v>
      </c>
      <c r="R9" s="30">
        <f>Q9/H9</f>
        <v>36.200000000000003</v>
      </c>
      <c r="S9" s="31">
        <f>+P9/Q9</f>
        <v>8.3370165745856362</v>
      </c>
      <c r="T9" s="32"/>
      <c r="U9" s="33"/>
      <c r="V9" s="34">
        <v>99496.77</v>
      </c>
      <c r="W9" s="35">
        <v>9320</v>
      </c>
      <c r="X9" s="36">
        <f>V9/W9</f>
        <v>10.675619098712447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68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69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70</v>
      </c>
      <c r="D6" s="39">
        <v>42125</v>
      </c>
      <c r="E6" s="40" t="s">
        <v>21</v>
      </c>
      <c r="F6" s="41" t="s">
        <v>28</v>
      </c>
      <c r="G6" s="42">
        <v>13</v>
      </c>
      <c r="H6" s="43">
        <v>35</v>
      </c>
      <c r="I6" s="44">
        <v>1</v>
      </c>
      <c r="J6" s="45">
        <v>17295</v>
      </c>
      <c r="K6" s="46">
        <v>1262</v>
      </c>
      <c r="L6" s="45">
        <v>14749.5</v>
      </c>
      <c r="M6" s="46">
        <v>1060</v>
      </c>
      <c r="N6" s="45">
        <v>16849.3</v>
      </c>
      <c r="O6" s="46">
        <v>1200</v>
      </c>
      <c r="P6" s="47">
        <f>+J6+L6+N6</f>
        <v>48893.8</v>
      </c>
      <c r="Q6" s="48">
        <f>K6+M6+O6</f>
        <v>3522</v>
      </c>
      <c r="R6" s="49">
        <f>Q6/H6</f>
        <v>100.62857142857143</v>
      </c>
      <c r="S6" s="50">
        <f>+P6/Q6</f>
        <v>13.882396365701307</v>
      </c>
      <c r="T6" s="51"/>
      <c r="U6" s="52"/>
      <c r="V6" s="53">
        <v>48893.8</v>
      </c>
      <c r="W6" s="54">
        <v>3522</v>
      </c>
      <c r="X6" s="55">
        <f>V6/W6</f>
        <v>13.882396365701307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67</v>
      </c>
      <c r="D7" s="58">
        <v>42118</v>
      </c>
      <c r="E7" s="59" t="s">
        <v>21</v>
      </c>
      <c r="F7" s="60" t="s">
        <v>21</v>
      </c>
      <c r="G7" s="61">
        <v>13</v>
      </c>
      <c r="H7" s="62">
        <v>24</v>
      </c>
      <c r="I7" s="63">
        <v>2</v>
      </c>
      <c r="J7" s="64">
        <v>13103.5</v>
      </c>
      <c r="K7" s="65">
        <v>873</v>
      </c>
      <c r="L7" s="64">
        <v>11622.5</v>
      </c>
      <c r="M7" s="65">
        <v>760</v>
      </c>
      <c r="N7" s="64">
        <v>10850</v>
      </c>
      <c r="O7" s="65">
        <v>743</v>
      </c>
      <c r="P7" s="66">
        <f>+J7+L7+N7</f>
        <v>35576</v>
      </c>
      <c r="Q7" s="67">
        <f>K7+M7+O7</f>
        <v>2376</v>
      </c>
      <c r="R7" s="68">
        <f>Q7/H7</f>
        <v>99</v>
      </c>
      <c r="S7" s="69">
        <f>+P7/Q7</f>
        <v>14.973063973063972</v>
      </c>
      <c r="T7" s="70">
        <v>77870.5</v>
      </c>
      <c r="U7" s="71">
        <f>-(T7-P7)/T7</f>
        <v>-0.54313892937633634</v>
      </c>
      <c r="V7" s="72">
        <v>154987.9</v>
      </c>
      <c r="W7" s="73">
        <v>11920</v>
      </c>
      <c r="X7" s="74">
        <f>V7/W7</f>
        <v>13.002340604026845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4</v>
      </c>
      <c r="I8" s="25">
        <v>8</v>
      </c>
      <c r="J8" s="26">
        <v>390</v>
      </c>
      <c r="K8" s="27">
        <v>48</v>
      </c>
      <c r="L8" s="26">
        <v>624</v>
      </c>
      <c r="M8" s="27">
        <v>71</v>
      </c>
      <c r="N8" s="26">
        <v>568</v>
      </c>
      <c r="O8" s="27">
        <v>62</v>
      </c>
      <c r="P8" s="28">
        <f>+J8+L8+N8</f>
        <v>1582</v>
      </c>
      <c r="Q8" s="29">
        <f>K8+M8+O8</f>
        <v>181</v>
      </c>
      <c r="R8" s="30">
        <f>Q8/H8</f>
        <v>45.25</v>
      </c>
      <c r="S8" s="31">
        <f>+P8/Q8</f>
        <v>8.7403314917127073</v>
      </c>
      <c r="T8" s="32">
        <v>3300.5</v>
      </c>
      <c r="U8" s="33">
        <f>-(T8-P8)/T8</f>
        <v>-0.52067868504772008</v>
      </c>
      <c r="V8" s="34">
        <v>751866.67</v>
      </c>
      <c r="W8" s="35">
        <v>74229</v>
      </c>
      <c r="X8" s="36">
        <f>V8/W8</f>
        <v>10.129015209688935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65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66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67</v>
      </c>
      <c r="D6" s="39">
        <v>42118</v>
      </c>
      <c r="E6" s="40" t="s">
        <v>21</v>
      </c>
      <c r="F6" s="41" t="s">
        <v>21</v>
      </c>
      <c r="G6" s="42">
        <v>13</v>
      </c>
      <c r="H6" s="43">
        <v>40</v>
      </c>
      <c r="I6" s="44">
        <v>1</v>
      </c>
      <c r="J6" s="45">
        <v>21475</v>
      </c>
      <c r="K6" s="46">
        <v>1591</v>
      </c>
      <c r="L6" s="45">
        <v>33066.5</v>
      </c>
      <c r="M6" s="46">
        <v>2388</v>
      </c>
      <c r="N6" s="45">
        <v>23329</v>
      </c>
      <c r="O6" s="46">
        <v>1848</v>
      </c>
      <c r="P6" s="47">
        <f>+J6+L6+N6</f>
        <v>77870.5</v>
      </c>
      <c r="Q6" s="48">
        <f>K6+M6+O6</f>
        <v>5827</v>
      </c>
      <c r="R6" s="49">
        <f>Q6/H6</f>
        <v>145.67500000000001</v>
      </c>
      <c r="S6" s="50">
        <f>+P6/Q6</f>
        <v>13.363737772438647</v>
      </c>
      <c r="T6" s="51"/>
      <c r="U6" s="52"/>
      <c r="V6" s="53">
        <v>77870.5</v>
      </c>
      <c r="W6" s="54">
        <v>5827</v>
      </c>
      <c r="X6" s="55">
        <f>V6/W6</f>
        <v>13.363737772438647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8</v>
      </c>
      <c r="I7" s="63">
        <v>7</v>
      </c>
      <c r="J7" s="64">
        <v>1754.5</v>
      </c>
      <c r="K7" s="65">
        <v>183</v>
      </c>
      <c r="L7" s="64">
        <v>887.5</v>
      </c>
      <c r="M7" s="65">
        <v>93</v>
      </c>
      <c r="N7" s="64">
        <v>658.5</v>
      </c>
      <c r="O7" s="65">
        <v>67</v>
      </c>
      <c r="P7" s="66">
        <f>+J7+L7+N7</f>
        <v>3300.5</v>
      </c>
      <c r="Q7" s="67">
        <f>K7+M7+O7</f>
        <v>343</v>
      </c>
      <c r="R7" s="68">
        <f>Q7/H7</f>
        <v>42.875</v>
      </c>
      <c r="S7" s="69">
        <f>+P7/Q7</f>
        <v>9.6224489795918373</v>
      </c>
      <c r="T7" s="70">
        <v>7826.5</v>
      </c>
      <c r="U7" s="71">
        <f>-(T7-P7)/T7</f>
        <v>-0.57829170127132179</v>
      </c>
      <c r="V7" s="72">
        <v>748949.67</v>
      </c>
      <c r="W7" s="73">
        <v>73874</v>
      </c>
      <c r="X7" s="74">
        <f>V7/W7</f>
        <v>10.138203833554432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59</v>
      </c>
      <c r="D8" s="58">
        <v>42097</v>
      </c>
      <c r="E8" s="59" t="s">
        <v>21</v>
      </c>
      <c r="F8" s="60" t="s">
        <v>21</v>
      </c>
      <c r="G8" s="61">
        <v>23</v>
      </c>
      <c r="H8" s="62">
        <v>3</v>
      </c>
      <c r="I8" s="63">
        <v>4</v>
      </c>
      <c r="J8" s="64">
        <v>659</v>
      </c>
      <c r="K8" s="65">
        <v>37</v>
      </c>
      <c r="L8" s="64">
        <v>1346</v>
      </c>
      <c r="M8" s="65">
        <v>57</v>
      </c>
      <c r="N8" s="64">
        <v>827</v>
      </c>
      <c r="O8" s="65">
        <v>41</v>
      </c>
      <c r="P8" s="66">
        <f>+J8+L8+N8</f>
        <v>2832</v>
      </c>
      <c r="Q8" s="67">
        <f>K8+M8+O8</f>
        <v>135</v>
      </c>
      <c r="R8" s="68">
        <f>Q8/H8</f>
        <v>45</v>
      </c>
      <c r="S8" s="69">
        <f>+P8/Q8</f>
        <v>20.977777777777778</v>
      </c>
      <c r="T8" s="70">
        <v>10430</v>
      </c>
      <c r="U8" s="71">
        <f>-(T8-P8)/T8</f>
        <v>-0.72847555129434327</v>
      </c>
      <c r="V8" s="72">
        <v>273409.55</v>
      </c>
      <c r="W8" s="73">
        <v>20529</v>
      </c>
      <c r="X8" s="74">
        <f>V8/W8</f>
        <v>13.318210823712796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4</v>
      </c>
      <c r="I9" s="25">
        <v>3</v>
      </c>
      <c r="J9" s="26">
        <v>331</v>
      </c>
      <c r="K9" s="27">
        <v>35</v>
      </c>
      <c r="L9" s="26">
        <v>440</v>
      </c>
      <c r="M9" s="27">
        <v>47</v>
      </c>
      <c r="N9" s="26">
        <v>586</v>
      </c>
      <c r="O9" s="27">
        <v>66</v>
      </c>
      <c r="P9" s="28">
        <f>+J9+L9+N9</f>
        <v>1357</v>
      </c>
      <c r="Q9" s="29">
        <f>K9+M9+O9</f>
        <v>148</v>
      </c>
      <c r="R9" s="30">
        <f>Q9/H9</f>
        <v>37</v>
      </c>
      <c r="S9" s="31">
        <f>+P9/Q9</f>
        <v>9.1689189189189193</v>
      </c>
      <c r="T9" s="32">
        <v>5008</v>
      </c>
      <c r="U9" s="33">
        <f>-(T9-P9)/T9</f>
        <v>-0.72903354632587858</v>
      </c>
      <c r="V9" s="34">
        <v>97327.27</v>
      </c>
      <c r="W9" s="35">
        <v>9061</v>
      </c>
      <c r="X9" s="36">
        <f>V9/W9</f>
        <v>10.74133870433727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63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64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11</v>
      </c>
      <c r="I6" s="44">
        <v>3</v>
      </c>
      <c r="J6" s="45">
        <v>2852</v>
      </c>
      <c r="K6" s="46">
        <v>182</v>
      </c>
      <c r="L6" s="45">
        <v>3290.5</v>
      </c>
      <c r="M6" s="46">
        <v>209</v>
      </c>
      <c r="N6" s="45">
        <v>4287.5</v>
      </c>
      <c r="O6" s="46">
        <v>273</v>
      </c>
      <c r="P6" s="47">
        <f>+J6+L6+N6</f>
        <v>10430</v>
      </c>
      <c r="Q6" s="48">
        <f>K6+M6+O6</f>
        <v>664</v>
      </c>
      <c r="R6" s="49">
        <f>Q6/H6</f>
        <v>60.363636363636367</v>
      </c>
      <c r="S6" s="50">
        <f>+P6/Q6</f>
        <v>15.707831325301205</v>
      </c>
      <c r="T6" s="51">
        <v>66856.800000000003</v>
      </c>
      <c r="U6" s="52">
        <f>-(T6-P6)/T6</f>
        <v>-0.84399492646970842</v>
      </c>
      <c r="V6" s="53">
        <v>256501.05</v>
      </c>
      <c r="W6" s="54">
        <v>18961</v>
      </c>
      <c r="X6" s="55">
        <f>V6/W6</f>
        <v>13.527822899636094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18</v>
      </c>
      <c r="I7" s="63">
        <v>6</v>
      </c>
      <c r="J7" s="64">
        <v>979</v>
      </c>
      <c r="K7" s="65">
        <v>112</v>
      </c>
      <c r="L7" s="64">
        <v>3007.5</v>
      </c>
      <c r="M7" s="65">
        <v>299</v>
      </c>
      <c r="N7" s="64">
        <v>3840</v>
      </c>
      <c r="O7" s="65">
        <v>386</v>
      </c>
      <c r="P7" s="66">
        <f>+J7+L7+N7</f>
        <v>7826.5</v>
      </c>
      <c r="Q7" s="67">
        <f>K7+M7+O7</f>
        <v>797</v>
      </c>
      <c r="R7" s="68">
        <f>Q7/H7</f>
        <v>44.277777777777779</v>
      </c>
      <c r="S7" s="69">
        <f>+P7/Q7</f>
        <v>9.8199498117942277</v>
      </c>
      <c r="T7" s="70">
        <v>12097.5</v>
      </c>
      <c r="U7" s="71">
        <f>-(T7-P7)/T7</f>
        <v>-0.35304815044430665</v>
      </c>
      <c r="V7" s="72">
        <v>730524.17</v>
      </c>
      <c r="W7" s="73">
        <v>71915</v>
      </c>
      <c r="X7" s="74">
        <f>V7/W7</f>
        <v>10.158161301536536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12</v>
      </c>
      <c r="I8" s="25">
        <v>2</v>
      </c>
      <c r="J8" s="26">
        <v>1149</v>
      </c>
      <c r="K8" s="27">
        <v>98</v>
      </c>
      <c r="L8" s="26">
        <v>1422.5</v>
      </c>
      <c r="M8" s="27">
        <v>125</v>
      </c>
      <c r="N8" s="26">
        <v>2436.5</v>
      </c>
      <c r="O8" s="27">
        <v>205</v>
      </c>
      <c r="P8" s="28">
        <f>+J8+L8+N8</f>
        <v>5008</v>
      </c>
      <c r="Q8" s="29">
        <f>K8+M8+O8</f>
        <v>428</v>
      </c>
      <c r="R8" s="30">
        <f>Q8/H8</f>
        <v>35.666666666666664</v>
      </c>
      <c r="S8" s="31">
        <f>+P8/Q8</f>
        <v>11.700934579439252</v>
      </c>
      <c r="T8" s="32">
        <v>52811</v>
      </c>
      <c r="U8" s="33">
        <f>-(T8-P8)/T8</f>
        <v>-0.90517127113669504</v>
      </c>
      <c r="V8" s="34">
        <v>89995.77</v>
      </c>
      <c r="W8" s="35">
        <v>8359</v>
      </c>
      <c r="X8" s="36">
        <f>V8/W8</f>
        <v>10.766332097140808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60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61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37</v>
      </c>
      <c r="I6" s="44">
        <v>2</v>
      </c>
      <c r="J6" s="45">
        <v>18115.5</v>
      </c>
      <c r="K6" s="46">
        <v>1225</v>
      </c>
      <c r="L6" s="45">
        <v>26572.3</v>
      </c>
      <c r="M6" s="46">
        <v>1800</v>
      </c>
      <c r="N6" s="45">
        <v>22169</v>
      </c>
      <c r="O6" s="46">
        <v>1618</v>
      </c>
      <c r="P6" s="47">
        <f>+J6+L6+N6</f>
        <v>66856.800000000003</v>
      </c>
      <c r="Q6" s="48">
        <f>K6+M6+O6</f>
        <v>4643</v>
      </c>
      <c r="R6" s="49">
        <f>Q6/H6</f>
        <v>125.48648648648648</v>
      </c>
      <c r="S6" s="50">
        <f>+P6/Q6</f>
        <v>14.399483092827914</v>
      </c>
      <c r="T6" s="51">
        <v>88832.5</v>
      </c>
      <c r="U6" s="52">
        <f>-(T6-P6)/T6</f>
        <v>-0.24738355894520583</v>
      </c>
      <c r="V6" s="53">
        <v>219995.35</v>
      </c>
      <c r="W6" s="54">
        <v>16136</v>
      </c>
      <c r="X6" s="55">
        <f>V6/W6</f>
        <v>13.633821888943977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62</v>
      </c>
      <c r="D7" s="58">
        <v>42104</v>
      </c>
      <c r="E7" s="59" t="s">
        <v>21</v>
      </c>
      <c r="F7" s="60" t="s">
        <v>21</v>
      </c>
      <c r="G7" s="61">
        <v>24</v>
      </c>
      <c r="H7" s="62">
        <v>47</v>
      </c>
      <c r="I7" s="63">
        <v>1</v>
      </c>
      <c r="J7" s="64">
        <v>11726</v>
      </c>
      <c r="K7" s="65">
        <v>1047</v>
      </c>
      <c r="L7" s="64">
        <v>19731.5</v>
      </c>
      <c r="M7" s="65">
        <v>1757</v>
      </c>
      <c r="N7" s="64">
        <v>21353.5</v>
      </c>
      <c r="O7" s="65">
        <v>1861</v>
      </c>
      <c r="P7" s="66">
        <f>+J7+L7+N7</f>
        <v>52811</v>
      </c>
      <c r="Q7" s="67">
        <f>K7+M7+O7</f>
        <v>4665</v>
      </c>
      <c r="R7" s="68">
        <f>Q7/H7</f>
        <v>99.255319148936167</v>
      </c>
      <c r="S7" s="69">
        <f>+P7/Q7</f>
        <v>11.320685959271168</v>
      </c>
      <c r="T7" s="70"/>
      <c r="U7" s="71"/>
      <c r="V7" s="72">
        <v>52811</v>
      </c>
      <c r="W7" s="73">
        <v>4665</v>
      </c>
      <c r="X7" s="74">
        <f>V7/W7</f>
        <v>11.320685959271168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29</v>
      </c>
      <c r="I8" s="25">
        <v>5</v>
      </c>
      <c r="J8" s="26">
        <v>1766</v>
      </c>
      <c r="K8" s="27">
        <v>258</v>
      </c>
      <c r="L8" s="26">
        <v>5312.5</v>
      </c>
      <c r="M8" s="27">
        <v>547</v>
      </c>
      <c r="N8" s="26">
        <v>5019</v>
      </c>
      <c r="O8" s="27">
        <v>518</v>
      </c>
      <c r="P8" s="28">
        <f>+J8+L8+N8</f>
        <v>12097.5</v>
      </c>
      <c r="Q8" s="29">
        <f>K8+M8+O8</f>
        <v>1323</v>
      </c>
      <c r="R8" s="30">
        <f>Q8/H8</f>
        <v>45.620689655172413</v>
      </c>
      <c r="S8" s="31">
        <f>+P8/Q8</f>
        <v>9.1439909297052147</v>
      </c>
      <c r="T8" s="32">
        <v>10805</v>
      </c>
      <c r="U8" s="33">
        <f>-(T8-P8)/T8</f>
        <v>0.11962054604349838</v>
      </c>
      <c r="V8" s="34">
        <v>716071.07</v>
      </c>
      <c r="W8" s="35">
        <v>70090</v>
      </c>
      <c r="X8" s="36">
        <f>V8/W8</f>
        <v>10.216451276929661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57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58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54</v>
      </c>
      <c r="I6" s="44">
        <v>1</v>
      </c>
      <c r="J6" s="45">
        <v>22874.5</v>
      </c>
      <c r="K6" s="46">
        <v>1599</v>
      </c>
      <c r="L6" s="45">
        <v>34715</v>
      </c>
      <c r="M6" s="46">
        <v>2422</v>
      </c>
      <c r="N6" s="45">
        <v>31243</v>
      </c>
      <c r="O6" s="46">
        <v>2214</v>
      </c>
      <c r="P6" s="47">
        <f>+J6+L6+N6</f>
        <v>88832.5</v>
      </c>
      <c r="Q6" s="48">
        <f>K6+M6+O6</f>
        <v>6235</v>
      </c>
      <c r="R6" s="49">
        <f>Q6/H6</f>
        <v>115.46296296296296</v>
      </c>
      <c r="S6" s="50">
        <f>+P6/Q6</f>
        <v>14.247393744987971</v>
      </c>
      <c r="T6" s="51"/>
      <c r="U6" s="52" t="e">
        <f>-(T6-P6)/T6</f>
        <v>#DIV/0!</v>
      </c>
      <c r="V6" s="53">
        <v>88832.5</v>
      </c>
      <c r="W6" s="54">
        <v>6235</v>
      </c>
      <c r="X6" s="55">
        <f>V6/W6</f>
        <v>14.247393744987971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52</v>
      </c>
      <c r="D7" s="20">
        <v>42076</v>
      </c>
      <c r="E7" s="21" t="s">
        <v>21</v>
      </c>
      <c r="F7" s="22" t="s">
        <v>21</v>
      </c>
      <c r="G7" s="23">
        <v>66</v>
      </c>
      <c r="H7" s="24">
        <v>40</v>
      </c>
      <c r="I7" s="25">
        <v>4</v>
      </c>
      <c r="J7" s="26">
        <v>2284</v>
      </c>
      <c r="K7" s="27">
        <v>370</v>
      </c>
      <c r="L7" s="26">
        <v>4417</v>
      </c>
      <c r="M7" s="27">
        <v>529</v>
      </c>
      <c r="N7" s="26">
        <v>4104</v>
      </c>
      <c r="O7" s="27">
        <v>418</v>
      </c>
      <c r="P7" s="28">
        <f>+J7+L7+N7</f>
        <v>10805</v>
      </c>
      <c r="Q7" s="29">
        <f>K7+M7+O7</f>
        <v>1317</v>
      </c>
      <c r="R7" s="30">
        <f>Q7/H7</f>
        <v>32.924999999999997</v>
      </c>
      <c r="S7" s="31">
        <f>+P7/Q7</f>
        <v>8.2042520880789667</v>
      </c>
      <c r="T7" s="32">
        <v>42154.92</v>
      </c>
      <c r="U7" s="33">
        <f>-(T7-P7)/T7</f>
        <v>-0.74368353682085031</v>
      </c>
      <c r="V7" s="34">
        <v>694590.7</v>
      </c>
      <c r="W7" s="35">
        <v>67363</v>
      </c>
      <c r="X7" s="36">
        <f>V7/W7</f>
        <v>10.311160429315796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55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56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83</v>
      </c>
      <c r="I6" s="44">
        <v>3</v>
      </c>
      <c r="J6" s="45">
        <v>7737</v>
      </c>
      <c r="K6" s="46">
        <v>1083</v>
      </c>
      <c r="L6" s="45">
        <v>17492.14</v>
      </c>
      <c r="M6" s="46">
        <v>1572</v>
      </c>
      <c r="N6" s="45">
        <v>16925.78</v>
      </c>
      <c r="O6" s="46">
        <v>1522</v>
      </c>
      <c r="P6" s="47">
        <f>+J6+L6+N6</f>
        <v>42154.92</v>
      </c>
      <c r="Q6" s="48">
        <f>K6+M6+O6</f>
        <v>4177</v>
      </c>
      <c r="R6" s="49">
        <f>Q6/H6</f>
        <v>50.325301204819276</v>
      </c>
      <c r="S6" s="50">
        <f>+P6/Q6</f>
        <v>10.092152262389273</v>
      </c>
      <c r="T6" s="51">
        <v>183190.58000000002</v>
      </c>
      <c r="U6" s="52">
        <f>-(T6-P6)/T6</f>
        <v>-0.76988489255288139</v>
      </c>
      <c r="V6" s="53">
        <v>656046.62</v>
      </c>
      <c r="W6" s="54">
        <v>61918</v>
      </c>
      <c r="X6" s="55">
        <f>V6/W6</f>
        <v>10.59541038147227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42</v>
      </c>
      <c r="D7" s="20">
        <v>42048</v>
      </c>
      <c r="E7" s="21" t="s">
        <v>21</v>
      </c>
      <c r="F7" s="22" t="s">
        <v>43</v>
      </c>
      <c r="G7" s="23">
        <v>41</v>
      </c>
      <c r="H7" s="24">
        <v>2</v>
      </c>
      <c r="I7" s="25">
        <v>7</v>
      </c>
      <c r="J7" s="26">
        <v>48</v>
      </c>
      <c r="K7" s="27">
        <v>6</v>
      </c>
      <c r="L7" s="26">
        <v>136</v>
      </c>
      <c r="M7" s="27">
        <v>16</v>
      </c>
      <c r="N7" s="26">
        <v>254</v>
      </c>
      <c r="O7" s="27">
        <v>30</v>
      </c>
      <c r="P7" s="28">
        <f>+J7+L7+N7</f>
        <v>438</v>
      </c>
      <c r="Q7" s="29">
        <f>K7+M7+O7</f>
        <v>52</v>
      </c>
      <c r="R7" s="30">
        <f>Q7/H7</f>
        <v>26</v>
      </c>
      <c r="S7" s="31">
        <f>+P7/Q7</f>
        <v>8.4230769230769234</v>
      </c>
      <c r="T7" s="32">
        <v>660</v>
      </c>
      <c r="U7" s="33">
        <f>-(T7-P7)/T7</f>
        <v>-0.33636363636363636</v>
      </c>
      <c r="V7" s="34">
        <v>186756.8</v>
      </c>
      <c r="W7" s="35">
        <v>18899</v>
      </c>
      <c r="X7" s="36">
        <f>V7/W7</f>
        <v>9.8818350177258054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G23" sqref="G23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108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109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101</v>
      </c>
      <c r="D6" s="39">
        <v>42202</v>
      </c>
      <c r="E6" s="40" t="s">
        <v>21</v>
      </c>
      <c r="F6" s="41" t="s">
        <v>21</v>
      </c>
      <c r="G6" s="42">
        <v>51</v>
      </c>
      <c r="H6" s="43">
        <v>25</v>
      </c>
      <c r="I6" s="44">
        <v>3</v>
      </c>
      <c r="J6" s="45">
        <v>2687</v>
      </c>
      <c r="K6" s="46">
        <v>238</v>
      </c>
      <c r="L6" s="45">
        <v>3676</v>
      </c>
      <c r="M6" s="46">
        <v>311</v>
      </c>
      <c r="N6" s="45">
        <v>5384.5</v>
      </c>
      <c r="O6" s="46">
        <v>456</v>
      </c>
      <c r="P6" s="47">
        <f>+J6+L6+N6</f>
        <v>11747.5</v>
      </c>
      <c r="Q6" s="48">
        <f>K6+M6+O6</f>
        <v>1005</v>
      </c>
      <c r="R6" s="49">
        <f>Q6/H6</f>
        <v>40.200000000000003</v>
      </c>
      <c r="S6" s="50">
        <f>+P6/Q6</f>
        <v>11.689054726368159</v>
      </c>
      <c r="T6" s="51">
        <v>34173.899999999994</v>
      </c>
      <c r="U6" s="52">
        <f>-(T6-P6)/T6</f>
        <v>-0.6562435074720766</v>
      </c>
      <c r="V6" s="53">
        <v>300221.78000000003</v>
      </c>
      <c r="W6" s="54">
        <v>29233</v>
      </c>
      <c r="X6" s="55">
        <f>V6/W6</f>
        <v>10.269961345055247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102</v>
      </c>
      <c r="D7" s="58">
        <v>42202</v>
      </c>
      <c r="E7" s="59" t="s">
        <v>21</v>
      </c>
      <c r="F7" s="60" t="s">
        <v>103</v>
      </c>
      <c r="G7" s="61">
        <v>56</v>
      </c>
      <c r="H7" s="62">
        <v>23</v>
      </c>
      <c r="I7" s="63">
        <v>3</v>
      </c>
      <c r="J7" s="64">
        <v>1093</v>
      </c>
      <c r="K7" s="65">
        <v>120</v>
      </c>
      <c r="L7" s="64">
        <v>2022</v>
      </c>
      <c r="M7" s="65">
        <v>195</v>
      </c>
      <c r="N7" s="64">
        <v>3197</v>
      </c>
      <c r="O7" s="65">
        <v>298</v>
      </c>
      <c r="P7" s="66">
        <f>+J7+L7+N7</f>
        <v>6312</v>
      </c>
      <c r="Q7" s="67">
        <f>K7+M7+O7</f>
        <v>613</v>
      </c>
      <c r="R7" s="68">
        <f>Q7/H7</f>
        <v>26.652173913043477</v>
      </c>
      <c r="S7" s="69">
        <f>+P7/Q7</f>
        <v>10.29690048939641</v>
      </c>
      <c r="T7" s="70">
        <v>29417.34</v>
      </c>
      <c r="U7" s="71">
        <f>-(T7-P7)/T7</f>
        <v>-0.78543267338243361</v>
      </c>
      <c r="V7" s="72">
        <v>245616.26</v>
      </c>
      <c r="W7" s="73">
        <v>24888</v>
      </c>
      <c r="X7" s="74">
        <f>V7/W7</f>
        <v>9.8688629058180659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107</v>
      </c>
      <c r="D8" s="20">
        <v>42209</v>
      </c>
      <c r="E8" s="21" t="s">
        <v>21</v>
      </c>
      <c r="F8" s="22" t="s">
        <v>28</v>
      </c>
      <c r="G8" s="23">
        <v>9</v>
      </c>
      <c r="H8" s="24">
        <v>11</v>
      </c>
      <c r="I8" s="25">
        <v>2</v>
      </c>
      <c r="J8" s="26">
        <v>604</v>
      </c>
      <c r="K8" s="27">
        <v>44</v>
      </c>
      <c r="L8" s="26">
        <v>1029</v>
      </c>
      <c r="M8" s="27">
        <v>76</v>
      </c>
      <c r="N8" s="26">
        <v>1076</v>
      </c>
      <c r="O8" s="27">
        <v>79</v>
      </c>
      <c r="P8" s="28">
        <f>+J8+L8+N8</f>
        <v>2709</v>
      </c>
      <c r="Q8" s="29">
        <f>K8+M8+O8</f>
        <v>199</v>
      </c>
      <c r="R8" s="30">
        <f>Q8/H8</f>
        <v>18.09090909090909</v>
      </c>
      <c r="S8" s="31">
        <f>+P8/Q8</f>
        <v>13.613065326633166</v>
      </c>
      <c r="T8" s="32">
        <v>7539</v>
      </c>
      <c r="U8" s="33">
        <f>-(T8-P8)/T8</f>
        <v>-0.64066852367688021</v>
      </c>
      <c r="V8" s="34">
        <v>16365.92</v>
      </c>
      <c r="W8" s="35">
        <v>1202</v>
      </c>
      <c r="X8" s="36">
        <f>V8/W8</f>
        <v>13.615574043261232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53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54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140</v>
      </c>
      <c r="I6" s="44">
        <v>2</v>
      </c>
      <c r="J6" s="45">
        <v>19930</v>
      </c>
      <c r="K6" s="46">
        <v>2360</v>
      </c>
      <c r="L6" s="45">
        <v>78627.44</v>
      </c>
      <c r="M6" s="46">
        <v>6806</v>
      </c>
      <c r="N6" s="45">
        <v>84633.14</v>
      </c>
      <c r="O6" s="46">
        <v>7456</v>
      </c>
      <c r="P6" s="47">
        <f>+J6+L6+N6</f>
        <v>183190.58000000002</v>
      </c>
      <c r="Q6" s="48">
        <f>K6+M6+O6</f>
        <v>16622</v>
      </c>
      <c r="R6" s="49">
        <f>Q6/H6</f>
        <v>118.72857142857143</v>
      </c>
      <c r="S6" s="50">
        <f>+P6/Q6</f>
        <v>11.020971002286128</v>
      </c>
      <c r="T6" s="51">
        <v>301039.78000000003</v>
      </c>
      <c r="U6" s="52">
        <f>-(T6-P6)/T6</f>
        <v>-0.3914738444201627</v>
      </c>
      <c r="V6" s="53">
        <v>555082.53</v>
      </c>
      <c r="W6" s="54">
        <v>50325</v>
      </c>
      <c r="X6" s="55">
        <f>V6/W6</f>
        <v>11.029955886736214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3</v>
      </c>
      <c r="I7" s="63">
        <v>18</v>
      </c>
      <c r="J7" s="64">
        <v>356</v>
      </c>
      <c r="K7" s="65">
        <v>73</v>
      </c>
      <c r="L7" s="64">
        <v>482</v>
      </c>
      <c r="M7" s="65">
        <v>99</v>
      </c>
      <c r="N7" s="64">
        <v>735</v>
      </c>
      <c r="O7" s="65">
        <v>152</v>
      </c>
      <c r="P7" s="66">
        <f t="shared" ref="P7" si="1">+J7+L7+N7</f>
        <v>1573</v>
      </c>
      <c r="Q7" s="67">
        <f t="shared" ref="Q7" si="2">K7+M7+O7</f>
        <v>324</v>
      </c>
      <c r="R7" s="68">
        <f t="shared" ref="R7" si="3">Q7/H7</f>
        <v>108</v>
      </c>
      <c r="S7" s="69">
        <f t="shared" ref="S7" si="4">+P7/Q7</f>
        <v>4.8549382716049383</v>
      </c>
      <c r="T7" s="70">
        <v>952</v>
      </c>
      <c r="U7" s="71">
        <f>-(T7-P7)/T7</f>
        <v>0.65231092436974791</v>
      </c>
      <c r="V7" s="72">
        <v>2062435.85</v>
      </c>
      <c r="W7" s="73">
        <v>197363</v>
      </c>
      <c r="X7" s="74">
        <f t="shared" ref="X7" si="5">V7/W7</f>
        <v>10.449961998956239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42</v>
      </c>
      <c r="D8" s="20">
        <v>42048</v>
      </c>
      <c r="E8" s="21" t="s">
        <v>21</v>
      </c>
      <c r="F8" s="22" t="s">
        <v>43</v>
      </c>
      <c r="G8" s="23">
        <v>41</v>
      </c>
      <c r="H8" s="24">
        <v>2</v>
      </c>
      <c r="I8" s="25">
        <v>6</v>
      </c>
      <c r="J8" s="26">
        <v>92</v>
      </c>
      <c r="K8" s="27">
        <v>11</v>
      </c>
      <c r="L8" s="26">
        <v>274</v>
      </c>
      <c r="M8" s="27">
        <v>33</v>
      </c>
      <c r="N8" s="26">
        <v>294</v>
      </c>
      <c r="O8" s="27">
        <v>35</v>
      </c>
      <c r="P8" s="28">
        <f>+J8+L8+N8</f>
        <v>660</v>
      </c>
      <c r="Q8" s="29">
        <f>K8+M8+O8</f>
        <v>79</v>
      </c>
      <c r="R8" s="30">
        <f>Q8/H8</f>
        <v>39.5</v>
      </c>
      <c r="S8" s="31">
        <f>+P8/Q8</f>
        <v>8.3544303797468356</v>
      </c>
      <c r="T8" s="32">
        <v>994</v>
      </c>
      <c r="U8" s="33">
        <f>-(T8-P8)/T8</f>
        <v>-0.33601609657947684</v>
      </c>
      <c r="V8" s="34">
        <v>185892.3</v>
      </c>
      <c r="W8" s="35">
        <v>18791</v>
      </c>
      <c r="X8" s="36">
        <f>V8/W8</f>
        <v>9.892624128572189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50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51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149</v>
      </c>
      <c r="I6" s="44">
        <v>1</v>
      </c>
      <c r="J6" s="45">
        <v>23438.639999999999</v>
      </c>
      <c r="K6" s="46">
        <v>2192</v>
      </c>
      <c r="L6" s="45">
        <v>129809.64</v>
      </c>
      <c r="M6" s="46">
        <v>10990</v>
      </c>
      <c r="N6" s="45">
        <v>147791.5</v>
      </c>
      <c r="O6" s="46">
        <v>12718</v>
      </c>
      <c r="P6" s="47">
        <f>+J6+L6+N6</f>
        <v>301039.78000000003</v>
      </c>
      <c r="Q6" s="48">
        <f>K6+M6+O6</f>
        <v>25900</v>
      </c>
      <c r="R6" s="49">
        <f>Q6/H6</f>
        <v>173.82550335570471</v>
      </c>
      <c r="S6" s="50">
        <f>+P6/Q6</f>
        <v>11.623157528957529</v>
      </c>
      <c r="T6" s="51"/>
      <c r="U6" s="52"/>
      <c r="V6" s="53">
        <v>301039.78000000003</v>
      </c>
      <c r="W6" s="54">
        <v>25900</v>
      </c>
      <c r="X6" s="55">
        <f>V6/W6</f>
        <v>11.623157528957529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41</v>
      </c>
      <c r="D7" s="58">
        <v>42048</v>
      </c>
      <c r="E7" s="59" t="s">
        <v>21</v>
      </c>
      <c r="F7" s="60" t="s">
        <v>21</v>
      </c>
      <c r="G7" s="61">
        <v>13</v>
      </c>
      <c r="H7" s="62">
        <v>9</v>
      </c>
      <c r="I7" s="63">
        <v>5</v>
      </c>
      <c r="J7" s="64">
        <v>886</v>
      </c>
      <c r="K7" s="65">
        <v>185</v>
      </c>
      <c r="L7" s="64">
        <v>1291</v>
      </c>
      <c r="M7" s="65">
        <v>254</v>
      </c>
      <c r="N7" s="64">
        <v>986</v>
      </c>
      <c r="O7" s="65">
        <v>205</v>
      </c>
      <c r="P7" s="66">
        <f>+J7+L7+N7</f>
        <v>3163</v>
      </c>
      <c r="Q7" s="67">
        <f>K7+M7+O7</f>
        <v>644</v>
      </c>
      <c r="R7" s="68">
        <f>Q7/H7</f>
        <v>71.555555555555557</v>
      </c>
      <c r="S7" s="69">
        <f>+P7/Q7</f>
        <v>4.9114906832298137</v>
      </c>
      <c r="T7" s="70">
        <v>3571</v>
      </c>
      <c r="U7" s="71">
        <f>-(T7-P7)/T7</f>
        <v>-0.11425371044525343</v>
      </c>
      <c r="V7" s="72">
        <v>397261</v>
      </c>
      <c r="W7" s="73">
        <v>29243</v>
      </c>
      <c r="X7" s="74">
        <f>V7/W7</f>
        <v>13.584823718496734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3</v>
      </c>
      <c r="I8" s="63">
        <v>5</v>
      </c>
      <c r="J8" s="64">
        <v>194</v>
      </c>
      <c r="K8" s="65">
        <v>23</v>
      </c>
      <c r="L8" s="64">
        <v>341</v>
      </c>
      <c r="M8" s="65">
        <v>43</v>
      </c>
      <c r="N8" s="64">
        <v>459</v>
      </c>
      <c r="O8" s="65">
        <v>56</v>
      </c>
      <c r="P8" s="66">
        <f>+J8+L8+N8</f>
        <v>994</v>
      </c>
      <c r="Q8" s="67">
        <f>K8+M8+O8</f>
        <v>122</v>
      </c>
      <c r="R8" s="68">
        <f>Q8/H8</f>
        <v>40.666666666666664</v>
      </c>
      <c r="S8" s="69">
        <f>+P8/Q8</f>
        <v>8.1475409836065573</v>
      </c>
      <c r="T8" s="70">
        <v>1756</v>
      </c>
      <c r="U8" s="71">
        <f>-(T8-P8)/T8</f>
        <v>-0.43394077448747154</v>
      </c>
      <c r="V8" s="72">
        <v>184937.8</v>
      </c>
      <c r="W8" s="73">
        <v>18673</v>
      </c>
      <c r="X8" s="74">
        <f>V8/W8</f>
        <v>9.9040218497295562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2</v>
      </c>
      <c r="I9" s="25">
        <v>17</v>
      </c>
      <c r="J9" s="26">
        <v>0</v>
      </c>
      <c r="K9" s="27">
        <v>0</v>
      </c>
      <c r="L9" s="26">
        <v>591</v>
      </c>
      <c r="M9" s="27">
        <v>171</v>
      </c>
      <c r="N9" s="26">
        <v>361</v>
      </c>
      <c r="O9" s="27">
        <v>96</v>
      </c>
      <c r="P9" s="28">
        <f t="shared" ref="P9" si="1">+J9+L9+N9</f>
        <v>952</v>
      </c>
      <c r="Q9" s="29">
        <f t="shared" ref="Q9" si="2">K9+M9+O9</f>
        <v>267</v>
      </c>
      <c r="R9" s="30">
        <f t="shared" ref="R9" si="3">Q9/H9</f>
        <v>133.5</v>
      </c>
      <c r="S9" s="31">
        <f t="shared" ref="S9" si="4">+P9/Q9</f>
        <v>3.5655430711610485</v>
      </c>
      <c r="T9" s="32">
        <v>2349</v>
      </c>
      <c r="U9" s="33">
        <f>-(T9-P9)/T9</f>
        <v>-0.59472115793954872</v>
      </c>
      <c r="V9" s="34">
        <v>2060101.85</v>
      </c>
      <c r="W9" s="35">
        <v>196836</v>
      </c>
      <c r="X9" s="36">
        <f t="shared" ref="X9" si="5">V9/W9</f>
        <v>10.466082677965414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48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49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10</v>
      </c>
      <c r="I6" s="44">
        <v>4</v>
      </c>
      <c r="J6" s="45">
        <v>998.5</v>
      </c>
      <c r="K6" s="46">
        <v>188</v>
      </c>
      <c r="L6" s="45">
        <v>1243</v>
      </c>
      <c r="M6" s="46">
        <v>235</v>
      </c>
      <c r="N6" s="45">
        <v>1329.5</v>
      </c>
      <c r="O6" s="46">
        <v>296</v>
      </c>
      <c r="P6" s="47">
        <f>+J6+L6+N6</f>
        <v>3571</v>
      </c>
      <c r="Q6" s="48">
        <f>K6+M6+O6</f>
        <v>719</v>
      </c>
      <c r="R6" s="49">
        <f>Q6/H6</f>
        <v>71.900000000000006</v>
      </c>
      <c r="S6" s="50">
        <f>+P6/Q6</f>
        <v>4.9666203059805287</v>
      </c>
      <c r="T6" s="51">
        <v>23426.5</v>
      </c>
      <c r="U6" s="52">
        <f>-(T6-P6)/T6</f>
        <v>-0.847565790877852</v>
      </c>
      <c r="V6" s="53">
        <v>390473</v>
      </c>
      <c r="W6" s="54">
        <v>27692</v>
      </c>
      <c r="X6" s="55">
        <f>V6/W6</f>
        <v>14.100570561895132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16</v>
      </c>
      <c r="J7" s="64">
        <v>284</v>
      </c>
      <c r="K7" s="65">
        <v>32</v>
      </c>
      <c r="L7" s="64">
        <v>940</v>
      </c>
      <c r="M7" s="65">
        <v>109</v>
      </c>
      <c r="N7" s="64">
        <v>1125</v>
      </c>
      <c r="O7" s="65">
        <v>131</v>
      </c>
      <c r="P7" s="66">
        <f t="shared" ref="P7:P8" si="1">+J7+L7+N7</f>
        <v>2349</v>
      </c>
      <c r="Q7" s="67">
        <f t="shared" ref="Q7:Q8" si="2">K7+M7+O7</f>
        <v>272</v>
      </c>
      <c r="R7" s="68">
        <f t="shared" ref="R7:R8" si="3">Q7/H7</f>
        <v>54.4</v>
      </c>
      <c r="S7" s="69">
        <f t="shared" ref="S7:S8" si="4">+P7/Q7</f>
        <v>8.6360294117647065</v>
      </c>
      <c r="T7" s="70">
        <v>4771</v>
      </c>
      <c r="U7" s="71">
        <f>-(T7-P7)/T7</f>
        <v>-0.50765038775937954</v>
      </c>
      <c r="V7" s="72">
        <v>2057407.35</v>
      </c>
      <c r="W7" s="73">
        <v>196355</v>
      </c>
      <c r="X7" s="74">
        <f t="shared" ref="X7:X8" si="5">V7/W7</f>
        <v>10.477998268442363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7</v>
      </c>
      <c r="I8" s="63">
        <v>4</v>
      </c>
      <c r="J8" s="64">
        <v>218</v>
      </c>
      <c r="K8" s="65">
        <v>31</v>
      </c>
      <c r="L8" s="64">
        <v>656</v>
      </c>
      <c r="M8" s="65">
        <v>91</v>
      </c>
      <c r="N8" s="64">
        <v>882</v>
      </c>
      <c r="O8" s="65">
        <v>124</v>
      </c>
      <c r="P8" s="66">
        <f t="shared" si="1"/>
        <v>1756</v>
      </c>
      <c r="Q8" s="67">
        <f t="shared" si="2"/>
        <v>246</v>
      </c>
      <c r="R8" s="68">
        <f t="shared" si="3"/>
        <v>35.142857142857146</v>
      </c>
      <c r="S8" s="69">
        <f t="shared" si="4"/>
        <v>7.1382113821138216</v>
      </c>
      <c r="T8" s="70">
        <v>3353.5</v>
      </c>
      <c r="U8" s="71">
        <f>-(T8-P8)/T8</f>
        <v>-0.4763679737587595</v>
      </c>
      <c r="V8" s="72">
        <v>182739.3</v>
      </c>
      <c r="W8" s="73">
        <v>18391</v>
      </c>
      <c r="X8" s="74">
        <f t="shared" si="5"/>
        <v>9.9363438638464459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4</v>
      </c>
      <c r="I9" s="25">
        <v>7</v>
      </c>
      <c r="J9" s="26">
        <v>144</v>
      </c>
      <c r="K9" s="27">
        <v>21</v>
      </c>
      <c r="L9" s="26">
        <v>472</v>
      </c>
      <c r="M9" s="27">
        <v>57</v>
      </c>
      <c r="N9" s="26">
        <v>446</v>
      </c>
      <c r="O9" s="27">
        <v>50</v>
      </c>
      <c r="P9" s="28">
        <f>+J9+L9+N9</f>
        <v>1062</v>
      </c>
      <c r="Q9" s="29">
        <f>K9+M9+O9</f>
        <v>128</v>
      </c>
      <c r="R9" s="30">
        <f>Q9/H9</f>
        <v>32</v>
      </c>
      <c r="S9" s="31">
        <f>+P9/Q9</f>
        <v>8.296875</v>
      </c>
      <c r="T9" s="32">
        <v>858</v>
      </c>
      <c r="U9" s="33">
        <f>-(T9-P9)/T9</f>
        <v>0.23776223776223776</v>
      </c>
      <c r="V9" s="34">
        <v>655507.61</v>
      </c>
      <c r="W9" s="35">
        <v>69483</v>
      </c>
      <c r="X9" s="36">
        <f>V9/W9</f>
        <v>9.434071787343667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46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47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13</v>
      </c>
      <c r="I6" s="44">
        <v>3</v>
      </c>
      <c r="J6" s="45">
        <v>5713.5</v>
      </c>
      <c r="K6" s="46">
        <v>333</v>
      </c>
      <c r="L6" s="45">
        <v>9758</v>
      </c>
      <c r="M6" s="46">
        <v>564</v>
      </c>
      <c r="N6" s="45">
        <v>7955</v>
      </c>
      <c r="O6" s="46">
        <v>466</v>
      </c>
      <c r="P6" s="47">
        <f>+J6+L6+N6</f>
        <v>23426.5</v>
      </c>
      <c r="Q6" s="48">
        <f>K6+M6+O6</f>
        <v>1363</v>
      </c>
      <c r="R6" s="49">
        <f>Q6/H6</f>
        <v>104.84615384615384</v>
      </c>
      <c r="S6" s="50">
        <f>+P6/Q6</f>
        <v>17.187454145267793</v>
      </c>
      <c r="T6" s="51">
        <v>74800.5</v>
      </c>
      <c r="U6" s="52">
        <f>-(T6-P6)/T6</f>
        <v>-0.68681359081824322</v>
      </c>
      <c r="V6" s="53">
        <v>374289.5</v>
      </c>
      <c r="W6" s="54">
        <v>26110</v>
      </c>
      <c r="X6" s="55">
        <f>V6/W6</f>
        <v>14.335101493680583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6</v>
      </c>
      <c r="I7" s="63">
        <v>15</v>
      </c>
      <c r="J7" s="64">
        <v>1224</v>
      </c>
      <c r="K7" s="65">
        <v>179</v>
      </c>
      <c r="L7" s="64">
        <v>1684</v>
      </c>
      <c r="M7" s="65">
        <v>251</v>
      </c>
      <c r="N7" s="64">
        <v>1863</v>
      </c>
      <c r="O7" s="65">
        <v>278</v>
      </c>
      <c r="P7" s="66">
        <f t="shared" ref="P7" si="1">+J7+L7+N7</f>
        <v>4771</v>
      </c>
      <c r="Q7" s="67">
        <f t="shared" ref="Q7" si="2">K7+M7+O7</f>
        <v>708</v>
      </c>
      <c r="R7" s="68">
        <f t="shared" ref="R7" si="3">Q7/H7</f>
        <v>118</v>
      </c>
      <c r="S7" s="69">
        <f t="shared" ref="S7" si="4">+P7/Q7</f>
        <v>6.7387005649717517</v>
      </c>
      <c r="T7" s="70">
        <v>1514.5</v>
      </c>
      <c r="U7" s="71">
        <f>-(T7-P7)/T7</f>
        <v>2.1502145922746783</v>
      </c>
      <c r="V7" s="72">
        <v>2052172.85</v>
      </c>
      <c r="W7" s="73">
        <v>195628</v>
      </c>
      <c r="X7" s="74">
        <f t="shared" ref="X7" si="5">V7/W7</f>
        <v>10.490179575520887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8</v>
      </c>
      <c r="I8" s="63">
        <v>3</v>
      </c>
      <c r="J8" s="64">
        <v>559</v>
      </c>
      <c r="K8" s="65">
        <v>57</v>
      </c>
      <c r="L8" s="64">
        <v>1155.5</v>
      </c>
      <c r="M8" s="65">
        <v>114</v>
      </c>
      <c r="N8" s="64">
        <v>1639</v>
      </c>
      <c r="O8" s="65">
        <v>166</v>
      </c>
      <c r="P8" s="66">
        <f t="shared" ref="P8" si="6">+J8+L8+N8</f>
        <v>3353.5</v>
      </c>
      <c r="Q8" s="67">
        <f t="shared" ref="Q8" si="7">K8+M8+O8</f>
        <v>337</v>
      </c>
      <c r="R8" s="68">
        <f t="shared" ref="R8" si="8">Q8/H8</f>
        <v>42.125</v>
      </c>
      <c r="S8" s="69">
        <f t="shared" ref="S8" si="9">+P8/Q8</f>
        <v>9.9510385756676563</v>
      </c>
      <c r="T8" s="70">
        <v>31766.5</v>
      </c>
      <c r="U8" s="71">
        <f>-(T8-P8)/T8</f>
        <v>-0.89443281444288791</v>
      </c>
      <c r="V8" s="72">
        <v>179225.8</v>
      </c>
      <c r="W8" s="73">
        <v>17944</v>
      </c>
      <c r="X8" s="74">
        <f t="shared" ref="X8" si="10">V8/W8</f>
        <v>9.988062862238074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6</v>
      </c>
      <c r="I9" s="25">
        <v>6</v>
      </c>
      <c r="J9" s="26">
        <v>16</v>
      </c>
      <c r="K9" s="27">
        <v>2</v>
      </c>
      <c r="L9" s="26">
        <v>372</v>
      </c>
      <c r="M9" s="27">
        <v>44</v>
      </c>
      <c r="N9" s="26">
        <v>470</v>
      </c>
      <c r="O9" s="27">
        <v>54</v>
      </c>
      <c r="P9" s="28">
        <f>+J9+L9+N9</f>
        <v>858</v>
      </c>
      <c r="Q9" s="29">
        <f>K9+M9+O9</f>
        <v>100</v>
      </c>
      <c r="R9" s="30">
        <f>Q9/H9</f>
        <v>16.666666666666668</v>
      </c>
      <c r="S9" s="31">
        <f>+P9/Q9</f>
        <v>8.58</v>
      </c>
      <c r="T9" s="32">
        <v>2983.5</v>
      </c>
      <c r="U9" s="33">
        <f>-(T9-P9)/T9</f>
        <v>-0.71241830065359479</v>
      </c>
      <c r="V9" s="34">
        <v>652128.61</v>
      </c>
      <c r="W9" s="35">
        <v>68951</v>
      </c>
      <c r="X9" s="36">
        <f>V9/W9</f>
        <v>9.4578557236298231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44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45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28</v>
      </c>
      <c r="I6" s="44">
        <v>2</v>
      </c>
      <c r="J6" s="45">
        <v>19649.5</v>
      </c>
      <c r="K6" s="46">
        <v>1247</v>
      </c>
      <c r="L6" s="45">
        <v>28497.5</v>
      </c>
      <c r="M6" s="46">
        <v>1772</v>
      </c>
      <c r="N6" s="45">
        <v>26653.5</v>
      </c>
      <c r="O6" s="46">
        <v>1715</v>
      </c>
      <c r="P6" s="47">
        <f>+J6+L6+N6</f>
        <v>74800.5</v>
      </c>
      <c r="Q6" s="48">
        <f>K6+M6+O6</f>
        <v>4734</v>
      </c>
      <c r="R6" s="49">
        <f>Q6/H6</f>
        <v>169.07142857142858</v>
      </c>
      <c r="S6" s="50">
        <f>+P6/Q6</f>
        <v>15.800697084917617</v>
      </c>
      <c r="T6" s="51">
        <v>138975</v>
      </c>
      <c r="U6" s="52">
        <f>-(T6-P6)/T6</f>
        <v>-0.46177010253642742</v>
      </c>
      <c r="V6" s="53">
        <v>292216.5</v>
      </c>
      <c r="W6" s="54">
        <v>20344</v>
      </c>
      <c r="X6" s="55">
        <f>V6/W6</f>
        <v>14.363768187180495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48</v>
      </c>
      <c r="I7" s="63">
        <v>2</v>
      </c>
      <c r="J7" s="64">
        <v>6345.5</v>
      </c>
      <c r="K7" s="65">
        <v>659</v>
      </c>
      <c r="L7" s="64">
        <v>11518.5</v>
      </c>
      <c r="M7" s="65">
        <v>1171</v>
      </c>
      <c r="N7" s="64">
        <v>13902.5</v>
      </c>
      <c r="O7" s="65">
        <v>1377</v>
      </c>
      <c r="P7" s="66">
        <f t="shared" ref="P7" si="0">+J7+L7+N7</f>
        <v>31766.5</v>
      </c>
      <c r="Q7" s="67">
        <f t="shared" ref="Q7" si="1">K7+M7+O7</f>
        <v>3207</v>
      </c>
      <c r="R7" s="68">
        <f t="shared" ref="R7" si="2">Q7/H7</f>
        <v>66.8125</v>
      </c>
      <c r="S7" s="69">
        <f t="shared" ref="S7" si="3">+P7/Q7</f>
        <v>9.9053632678515751</v>
      </c>
      <c r="T7" s="70">
        <v>89605</v>
      </c>
      <c r="U7" s="71">
        <f>-(T7-P7)/T7</f>
        <v>-0.6454829529602143</v>
      </c>
      <c r="V7" s="72">
        <v>161273.29999999999</v>
      </c>
      <c r="W7" s="73">
        <v>15963</v>
      </c>
      <c r="X7" s="74">
        <f t="shared" ref="X7" si="4">V7/W7</f>
        <v>10.1029443087139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14</v>
      </c>
      <c r="I8" s="63">
        <v>5</v>
      </c>
      <c r="J8" s="64">
        <v>305</v>
      </c>
      <c r="K8" s="65">
        <v>32</v>
      </c>
      <c r="L8" s="64">
        <v>1147</v>
      </c>
      <c r="M8" s="65">
        <v>143</v>
      </c>
      <c r="N8" s="64">
        <v>1531.5</v>
      </c>
      <c r="O8" s="65">
        <v>183</v>
      </c>
      <c r="P8" s="66">
        <f>+J8+L8+N8</f>
        <v>2983.5</v>
      </c>
      <c r="Q8" s="67">
        <f>K8+M8+O8</f>
        <v>358</v>
      </c>
      <c r="R8" s="68">
        <f>Q8/H8</f>
        <v>25.571428571428573</v>
      </c>
      <c r="S8" s="69">
        <f>+P8/Q8</f>
        <v>8.333798882681565</v>
      </c>
      <c r="T8" s="70">
        <v>7201</v>
      </c>
      <c r="U8" s="71">
        <f>-(T8-P8)/T8</f>
        <v>-0.58568254409109843</v>
      </c>
      <c r="V8" s="72">
        <v>648981.61</v>
      </c>
      <c r="W8" s="73">
        <v>68522</v>
      </c>
      <c r="X8" s="74">
        <f>V8/W8</f>
        <v>9.4711422608797164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3</v>
      </c>
      <c r="I9" s="25">
        <v>14</v>
      </c>
      <c r="J9" s="26">
        <v>375.5</v>
      </c>
      <c r="K9" s="27">
        <v>42</v>
      </c>
      <c r="L9" s="26">
        <v>517</v>
      </c>
      <c r="M9" s="27">
        <v>69</v>
      </c>
      <c r="N9" s="26">
        <v>622</v>
      </c>
      <c r="O9" s="27">
        <v>80</v>
      </c>
      <c r="P9" s="28">
        <f t="shared" ref="P9" si="5">+J9+L9+N9</f>
        <v>1514.5</v>
      </c>
      <c r="Q9" s="29">
        <f t="shared" ref="Q9" si="6">K9+M9+O9</f>
        <v>191</v>
      </c>
      <c r="R9" s="30">
        <f t="shared" ref="R9" si="7">Q9/H9</f>
        <v>63.666666666666664</v>
      </c>
      <c r="S9" s="31">
        <f t="shared" ref="S9" si="8">+P9/Q9</f>
        <v>7.9293193717277486</v>
      </c>
      <c r="T9" s="32">
        <v>2162</v>
      </c>
      <c r="U9" s="33">
        <f>-(T9-P9)/T9</f>
        <v>-0.29949121184088806</v>
      </c>
      <c r="V9" s="34">
        <v>2046535.85</v>
      </c>
      <c r="W9" s="35">
        <v>194809</v>
      </c>
      <c r="X9" s="36">
        <f t="shared" ref="X9" si="9">V9/W9</f>
        <v>10.505345492251385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39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40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33</v>
      </c>
      <c r="I6" s="44">
        <v>1</v>
      </c>
      <c r="J6" s="45">
        <v>31625</v>
      </c>
      <c r="K6" s="46">
        <v>2344</v>
      </c>
      <c r="L6" s="45">
        <v>56036.5</v>
      </c>
      <c r="M6" s="46">
        <v>3674</v>
      </c>
      <c r="N6" s="45">
        <v>51313.5</v>
      </c>
      <c r="O6" s="46">
        <v>3388</v>
      </c>
      <c r="P6" s="47">
        <f>+J6+L6+N6</f>
        <v>138975</v>
      </c>
      <c r="Q6" s="48">
        <f>K6+M6+O6</f>
        <v>9406</v>
      </c>
      <c r="R6" s="49">
        <f>Q6/H6</f>
        <v>285.030303030303</v>
      </c>
      <c r="S6" s="50">
        <f>+P6/Q6</f>
        <v>14.775143525409312</v>
      </c>
      <c r="T6" s="51"/>
      <c r="U6" s="52" t="e">
        <f>-(T6-P6)/T6</f>
        <v>#DIV/0!</v>
      </c>
      <c r="V6" s="53">
        <v>138975</v>
      </c>
      <c r="W6" s="54">
        <v>9406</v>
      </c>
      <c r="X6" s="55">
        <f>V6/W6</f>
        <v>14.775143525409312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56</v>
      </c>
      <c r="I7" s="63">
        <v>1</v>
      </c>
      <c r="J7" s="64">
        <v>17907.5</v>
      </c>
      <c r="K7" s="65">
        <v>1670</v>
      </c>
      <c r="L7" s="64">
        <v>36069</v>
      </c>
      <c r="M7" s="65">
        <v>3453</v>
      </c>
      <c r="N7" s="64">
        <v>35628.5</v>
      </c>
      <c r="O7" s="65">
        <v>3331</v>
      </c>
      <c r="P7" s="66">
        <f t="shared" ref="P7" si="0">+J7+L7+N7</f>
        <v>89605</v>
      </c>
      <c r="Q7" s="67">
        <f t="shared" ref="Q7" si="1">K7+M7+O7</f>
        <v>8454</v>
      </c>
      <c r="R7" s="68">
        <f t="shared" ref="R7" si="2">Q7/H7</f>
        <v>150.96428571428572</v>
      </c>
      <c r="S7" s="69">
        <f t="shared" ref="S7" si="3">+P7/Q7</f>
        <v>10.599124674710197</v>
      </c>
      <c r="T7" s="70"/>
      <c r="U7" s="71" t="e">
        <f>-(T7-P7)/T7</f>
        <v>#DIV/0!</v>
      </c>
      <c r="V7" s="72">
        <v>89605</v>
      </c>
      <c r="W7" s="73">
        <v>8454</v>
      </c>
      <c r="X7" s="74">
        <f t="shared" ref="X7" si="4">V7/W7</f>
        <v>10.599124674710197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27</v>
      </c>
      <c r="I8" s="63">
        <v>3</v>
      </c>
      <c r="J8" s="64">
        <v>1066</v>
      </c>
      <c r="K8" s="65">
        <v>127</v>
      </c>
      <c r="L8" s="64">
        <v>2567.5</v>
      </c>
      <c r="M8" s="65">
        <v>305</v>
      </c>
      <c r="N8" s="64">
        <v>3567.5</v>
      </c>
      <c r="O8" s="65">
        <v>419</v>
      </c>
      <c r="P8" s="66">
        <f>+J8+L8+N8</f>
        <v>7201</v>
      </c>
      <c r="Q8" s="67">
        <f>K8+M8+O8</f>
        <v>851</v>
      </c>
      <c r="R8" s="68">
        <f>Q8/H8</f>
        <v>31.518518518518519</v>
      </c>
      <c r="S8" s="69">
        <f>+P8/Q8</f>
        <v>8.4618096357226786</v>
      </c>
      <c r="T8" s="70">
        <v>40624</v>
      </c>
      <c r="U8" s="71">
        <f>-(T8-P8)/T8</f>
        <v>-0.82274025206774326</v>
      </c>
      <c r="V8" s="72">
        <v>645236.11</v>
      </c>
      <c r="W8" s="73">
        <v>68033</v>
      </c>
      <c r="X8" s="74">
        <f>V8/W8</f>
        <v>9.484163714667881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4</v>
      </c>
      <c r="I9" s="25">
        <v>12</v>
      </c>
      <c r="J9" s="26">
        <v>501</v>
      </c>
      <c r="K9" s="27">
        <v>84</v>
      </c>
      <c r="L9" s="26">
        <v>990</v>
      </c>
      <c r="M9" s="27">
        <v>147</v>
      </c>
      <c r="N9" s="26">
        <v>671</v>
      </c>
      <c r="O9" s="27">
        <v>118</v>
      </c>
      <c r="P9" s="28">
        <f t="shared" ref="P9" si="5">+J9+L9+N9</f>
        <v>2162</v>
      </c>
      <c r="Q9" s="29">
        <f t="shared" ref="Q9" si="6">K9+M9+O9</f>
        <v>349</v>
      </c>
      <c r="R9" s="30">
        <f t="shared" ref="R9" si="7">Q9/H9</f>
        <v>87.25</v>
      </c>
      <c r="S9" s="31">
        <f t="shared" ref="S9" si="8">+P9/Q9</f>
        <v>6.1948424068767904</v>
      </c>
      <c r="T9" s="32">
        <v>1357</v>
      </c>
      <c r="U9" s="33">
        <f>-(T9-P9)/T9</f>
        <v>0.59322033898305082</v>
      </c>
      <c r="V9" s="34">
        <v>2043633.35</v>
      </c>
      <c r="W9" s="35">
        <v>194385</v>
      </c>
      <c r="X9" s="36">
        <f t="shared" ref="X9" si="9">V9/W9</f>
        <v>10.513328446124959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37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38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66</v>
      </c>
      <c r="I6" s="44">
        <v>3</v>
      </c>
      <c r="J6" s="45">
        <v>11752.5</v>
      </c>
      <c r="K6" s="46">
        <v>1279</v>
      </c>
      <c r="L6" s="45">
        <v>14713.5</v>
      </c>
      <c r="M6" s="46">
        <v>1624</v>
      </c>
      <c r="N6" s="45">
        <v>14158</v>
      </c>
      <c r="O6" s="46">
        <v>1539</v>
      </c>
      <c r="P6" s="47">
        <f>+J6+L6+N6</f>
        <v>40624</v>
      </c>
      <c r="Q6" s="48">
        <f>K6+M6+O6</f>
        <v>4442</v>
      </c>
      <c r="R6" s="49">
        <f>Q6/H6</f>
        <v>67.303030303030297</v>
      </c>
      <c r="S6" s="50">
        <f>+P6/Q6</f>
        <v>9.1454299864925712</v>
      </c>
      <c r="T6" s="51">
        <v>109551.25</v>
      </c>
      <c r="U6" s="52">
        <f>-(T6-P6)/T6</f>
        <v>-0.62917812439383392</v>
      </c>
      <c r="V6" s="53">
        <v>629260.13</v>
      </c>
      <c r="W6" s="54">
        <v>66125</v>
      </c>
      <c r="X6" s="55">
        <f>V6/W6</f>
        <v>9.5162212476370502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12</v>
      </c>
      <c r="J7" s="26">
        <v>256</v>
      </c>
      <c r="K7" s="27">
        <v>25</v>
      </c>
      <c r="L7" s="26">
        <v>411</v>
      </c>
      <c r="M7" s="27">
        <v>38</v>
      </c>
      <c r="N7" s="26">
        <v>690</v>
      </c>
      <c r="O7" s="27">
        <v>67</v>
      </c>
      <c r="P7" s="28">
        <f t="shared" ref="P7" si="0">+J7+L7+N7</f>
        <v>1357</v>
      </c>
      <c r="Q7" s="29">
        <f t="shared" ref="Q7" si="1">K7+M7+O7</f>
        <v>130</v>
      </c>
      <c r="R7" s="30">
        <f t="shared" ref="R7" si="2">Q7/H7</f>
        <v>32.5</v>
      </c>
      <c r="S7" s="31">
        <f t="shared" ref="S7" si="3">+P7/Q7</f>
        <v>10.438461538461539</v>
      </c>
      <c r="T7" s="32">
        <v>6912</v>
      </c>
      <c r="U7" s="33">
        <f>-(T7-P7)/T7</f>
        <v>-0.80367476851851849</v>
      </c>
      <c r="V7" s="34">
        <v>2040428.35</v>
      </c>
      <c r="W7" s="35">
        <v>193940</v>
      </c>
      <c r="X7" s="36">
        <f t="shared" ref="X7" si="4">V7/W7</f>
        <v>10.52092580179437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34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35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100</v>
      </c>
      <c r="I6" s="44">
        <v>2</v>
      </c>
      <c r="J6" s="45">
        <v>29200.720000000001</v>
      </c>
      <c r="K6" s="46">
        <v>3185</v>
      </c>
      <c r="L6" s="45">
        <v>39544.720000000001</v>
      </c>
      <c r="M6" s="46">
        <v>4015</v>
      </c>
      <c r="N6" s="45">
        <v>40805.81</v>
      </c>
      <c r="O6" s="46">
        <v>4273</v>
      </c>
      <c r="P6" s="47">
        <f>+J6+L6+N6</f>
        <v>109551.25</v>
      </c>
      <c r="Q6" s="48">
        <f>K6+M6+O6</f>
        <v>11473</v>
      </c>
      <c r="R6" s="49">
        <f>Q6/H6</f>
        <v>114.73</v>
      </c>
      <c r="S6" s="50">
        <f>+P6/Q6</f>
        <v>9.5486141375403122</v>
      </c>
      <c r="T6" s="51">
        <v>150508.35999999999</v>
      </c>
      <c r="U6" s="52">
        <f>-(T6-P6)/T6</f>
        <v>-0.27212514972590218</v>
      </c>
      <c r="V6" s="53">
        <v>476051.21</v>
      </c>
      <c r="W6" s="54">
        <v>49028</v>
      </c>
      <c r="X6" s="55">
        <f>V6/W6</f>
        <v>9.7097823692583827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11</v>
      </c>
      <c r="J7" s="64">
        <v>1494</v>
      </c>
      <c r="K7" s="65">
        <v>151</v>
      </c>
      <c r="L7" s="64">
        <v>2343</v>
      </c>
      <c r="M7" s="65">
        <v>245</v>
      </c>
      <c r="N7" s="64">
        <v>3075</v>
      </c>
      <c r="O7" s="65">
        <v>324</v>
      </c>
      <c r="P7" s="66">
        <f t="shared" ref="P7:P8" si="0">+J7+L7+N7</f>
        <v>6912</v>
      </c>
      <c r="Q7" s="67">
        <f t="shared" ref="Q7:Q8" si="1">K7+M7+O7</f>
        <v>720</v>
      </c>
      <c r="R7" s="68">
        <f t="shared" ref="R7:R8" si="2">Q7/H7</f>
        <v>144</v>
      </c>
      <c r="S7" s="69">
        <f t="shared" ref="S7:S8" si="3">+P7/Q7</f>
        <v>9.6</v>
      </c>
      <c r="T7" s="70">
        <v>2486</v>
      </c>
      <c r="U7" s="71">
        <f>-(T7-P7)/T7</f>
        <v>1.7803700724054707</v>
      </c>
      <c r="V7" s="72">
        <v>2031788.85</v>
      </c>
      <c r="W7" s="73">
        <v>193028</v>
      </c>
      <c r="X7" s="74">
        <f t="shared" ref="X7:X8" si="4">V7/W7</f>
        <v>10.525876297739188</v>
      </c>
      <c r="Y7" s="15"/>
      <c r="AA7" s="16"/>
      <c r="AB7" s="17"/>
    </row>
    <row r="8" spans="1:28" s="5" customFormat="1" ht="24" customHeight="1" thickBot="1" x14ac:dyDescent="0.3">
      <c r="B8" s="18">
        <f>B7+1</f>
        <v>3</v>
      </c>
      <c r="C8" s="19" t="s">
        <v>36</v>
      </c>
      <c r="D8" s="20">
        <v>41985</v>
      </c>
      <c r="E8" s="21" t="s">
        <v>21</v>
      </c>
      <c r="F8" s="22" t="s">
        <v>21</v>
      </c>
      <c r="G8" s="23">
        <v>6</v>
      </c>
      <c r="H8" s="24">
        <v>2</v>
      </c>
      <c r="I8" s="25">
        <v>8</v>
      </c>
      <c r="J8" s="26">
        <v>379</v>
      </c>
      <c r="K8" s="27">
        <v>84</v>
      </c>
      <c r="L8" s="26">
        <v>551</v>
      </c>
      <c r="M8" s="27">
        <v>106</v>
      </c>
      <c r="N8" s="26">
        <v>482</v>
      </c>
      <c r="O8" s="27">
        <v>93</v>
      </c>
      <c r="P8" s="28">
        <f t="shared" si="0"/>
        <v>1412</v>
      </c>
      <c r="Q8" s="29">
        <f t="shared" si="1"/>
        <v>283</v>
      </c>
      <c r="R8" s="30">
        <f t="shared" si="2"/>
        <v>141.5</v>
      </c>
      <c r="S8" s="31">
        <f t="shared" si="3"/>
        <v>4.989399293286219</v>
      </c>
      <c r="T8" s="32"/>
      <c r="U8" s="33" t="e">
        <f>-(T8-P8)/T8</f>
        <v>#DIV/0!</v>
      </c>
      <c r="V8" s="34">
        <v>19136.8</v>
      </c>
      <c r="W8" s="35">
        <v>1955</v>
      </c>
      <c r="X8" s="36">
        <f t="shared" si="4"/>
        <v>9.7886445012787728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31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32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29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30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105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106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101</v>
      </c>
      <c r="D6" s="39">
        <v>42202</v>
      </c>
      <c r="E6" s="40" t="s">
        <v>21</v>
      </c>
      <c r="F6" s="41" t="s">
        <v>21</v>
      </c>
      <c r="G6" s="42">
        <v>51</v>
      </c>
      <c r="H6" s="43">
        <v>67</v>
      </c>
      <c r="I6" s="44">
        <v>2</v>
      </c>
      <c r="J6" s="45">
        <v>9138.1</v>
      </c>
      <c r="K6" s="46">
        <v>861</v>
      </c>
      <c r="L6" s="45">
        <v>11543</v>
      </c>
      <c r="M6" s="46">
        <v>1057</v>
      </c>
      <c r="N6" s="45">
        <v>13492.8</v>
      </c>
      <c r="O6" s="46">
        <v>1216</v>
      </c>
      <c r="P6" s="47">
        <f>+J6+L6+N6</f>
        <v>34173.899999999994</v>
      </c>
      <c r="Q6" s="48">
        <f>K6+M6+O6</f>
        <v>3134</v>
      </c>
      <c r="R6" s="49">
        <f>Q6/H6</f>
        <v>46.776119402985074</v>
      </c>
      <c r="S6" s="50">
        <f>+P6/Q6</f>
        <v>10.904243777919589</v>
      </c>
      <c r="T6" s="51">
        <v>132151.29999999999</v>
      </c>
      <c r="U6" s="52">
        <f>-(T6-P6)/T6</f>
        <v>-0.74140322493989841</v>
      </c>
      <c r="V6" s="53">
        <v>254156.88</v>
      </c>
      <c r="W6" s="54">
        <v>24745</v>
      </c>
      <c r="X6" s="55">
        <f>V6/W6</f>
        <v>10.271039806021419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102</v>
      </c>
      <c r="D7" s="58">
        <v>42202</v>
      </c>
      <c r="E7" s="59" t="s">
        <v>21</v>
      </c>
      <c r="F7" s="60" t="s">
        <v>103</v>
      </c>
      <c r="G7" s="61">
        <v>56</v>
      </c>
      <c r="H7" s="62">
        <v>95</v>
      </c>
      <c r="I7" s="63">
        <v>2</v>
      </c>
      <c r="J7" s="64">
        <v>6715.34</v>
      </c>
      <c r="K7" s="65">
        <v>672</v>
      </c>
      <c r="L7" s="64">
        <v>9651</v>
      </c>
      <c r="M7" s="65">
        <v>940</v>
      </c>
      <c r="N7" s="64">
        <v>13051</v>
      </c>
      <c r="O7" s="65">
        <v>1272</v>
      </c>
      <c r="P7" s="66">
        <f>+J7+L7+N7</f>
        <v>29417.34</v>
      </c>
      <c r="Q7" s="67">
        <f>K7+M7+O7</f>
        <v>2884</v>
      </c>
      <c r="R7" s="68">
        <f>Q7/H7</f>
        <v>30.357894736842105</v>
      </c>
      <c r="S7" s="69">
        <f>+P7/Q7</f>
        <v>10.200187239944521</v>
      </c>
      <c r="T7" s="70">
        <v>115371.8</v>
      </c>
      <c r="U7" s="71">
        <f>-(T7-P7)/T7</f>
        <v>-0.74502140037686859</v>
      </c>
      <c r="V7" s="72">
        <v>214035.58</v>
      </c>
      <c r="W7" s="73">
        <v>21455</v>
      </c>
      <c r="X7" s="74">
        <f>V7/W7</f>
        <v>9.9760233045910045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107</v>
      </c>
      <c r="D8" s="58">
        <v>42209</v>
      </c>
      <c r="E8" s="59" t="s">
        <v>21</v>
      </c>
      <c r="F8" s="60" t="s">
        <v>28</v>
      </c>
      <c r="G8" s="61">
        <v>9</v>
      </c>
      <c r="H8" s="62">
        <v>20</v>
      </c>
      <c r="I8" s="63">
        <v>1</v>
      </c>
      <c r="J8" s="64">
        <v>1425</v>
      </c>
      <c r="K8" s="65">
        <v>100</v>
      </c>
      <c r="L8" s="64">
        <v>2436.5</v>
      </c>
      <c r="M8" s="65">
        <v>166</v>
      </c>
      <c r="N8" s="64">
        <v>3677.5</v>
      </c>
      <c r="O8" s="65">
        <v>241</v>
      </c>
      <c r="P8" s="66">
        <f>+J8+L8+N8</f>
        <v>7539</v>
      </c>
      <c r="Q8" s="67">
        <f>K8+M8+O8</f>
        <v>507</v>
      </c>
      <c r="R8" s="68">
        <f>Q8/H8</f>
        <v>25.35</v>
      </c>
      <c r="S8" s="69">
        <f>+P8/Q8</f>
        <v>14.8698224852071</v>
      </c>
      <c r="T8" s="70"/>
      <c r="U8" s="71" t="e">
        <f>-(T8-P8)/T8</f>
        <v>#DIV/0!</v>
      </c>
      <c r="V8" s="72">
        <v>7539</v>
      </c>
      <c r="W8" s="73">
        <v>507</v>
      </c>
      <c r="X8" s="74">
        <f>V8/W8</f>
        <v>14.8698224852071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97</v>
      </c>
      <c r="D9" s="20">
        <v>42195</v>
      </c>
      <c r="E9" s="21" t="s">
        <v>21</v>
      </c>
      <c r="F9" s="22" t="s">
        <v>98</v>
      </c>
      <c r="G9" s="23">
        <v>27</v>
      </c>
      <c r="H9" s="24">
        <v>2</v>
      </c>
      <c r="I9" s="25">
        <v>3</v>
      </c>
      <c r="J9" s="26">
        <v>424</v>
      </c>
      <c r="K9" s="27">
        <v>27</v>
      </c>
      <c r="L9" s="26">
        <v>801</v>
      </c>
      <c r="M9" s="27">
        <v>49</v>
      </c>
      <c r="N9" s="26">
        <v>439</v>
      </c>
      <c r="O9" s="27">
        <v>32</v>
      </c>
      <c r="P9" s="28">
        <f t="shared" ref="P9" si="1">+J9+L9+N9</f>
        <v>1664</v>
      </c>
      <c r="Q9" s="29">
        <f t="shared" ref="Q9" si="2">K9+M9+O9</f>
        <v>108</v>
      </c>
      <c r="R9" s="30">
        <f t="shared" ref="R9" si="3">Q9/H9</f>
        <v>54</v>
      </c>
      <c r="S9" s="31">
        <f t="shared" ref="S9" si="4">+P9/Q9</f>
        <v>15.407407407407407</v>
      </c>
      <c r="T9" s="32">
        <v>8431</v>
      </c>
      <c r="U9" s="33">
        <f>-(T9-P9)/T9</f>
        <v>-0.80263313960384297</v>
      </c>
      <c r="V9" s="34">
        <v>100330.39</v>
      </c>
      <c r="W9" s="35">
        <v>8066</v>
      </c>
      <c r="X9" s="36">
        <f t="shared" ref="X9" si="5">V9/W9</f>
        <v>12.438679642945697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25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26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23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24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99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100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101</v>
      </c>
      <c r="D6" s="39">
        <v>42202</v>
      </c>
      <c r="E6" s="40" t="s">
        <v>21</v>
      </c>
      <c r="F6" s="41" t="s">
        <v>21</v>
      </c>
      <c r="G6" s="42">
        <v>51</v>
      </c>
      <c r="H6" s="43">
        <v>91</v>
      </c>
      <c r="I6" s="44">
        <v>1</v>
      </c>
      <c r="J6" s="45">
        <v>38914.800000000003</v>
      </c>
      <c r="K6" s="46">
        <v>3726</v>
      </c>
      <c r="L6" s="45">
        <v>47629.599999999999</v>
      </c>
      <c r="M6" s="46">
        <v>4464</v>
      </c>
      <c r="N6" s="45">
        <v>45606.9</v>
      </c>
      <c r="O6" s="46">
        <v>4235</v>
      </c>
      <c r="P6" s="47">
        <f>+J6+L6+N6</f>
        <v>132151.29999999999</v>
      </c>
      <c r="Q6" s="48">
        <f>K6+M6+O6</f>
        <v>12425</v>
      </c>
      <c r="R6" s="49">
        <f>Q6/H6</f>
        <v>136.53846153846155</v>
      </c>
      <c r="S6" s="50">
        <f>+P6/Q6</f>
        <v>10.635919517102614</v>
      </c>
      <c r="T6" s="51"/>
      <c r="U6" s="52" t="e">
        <f>-(T6-P6)/T6</f>
        <v>#DIV/0!</v>
      </c>
      <c r="V6" s="94">
        <v>132151.29999999999</v>
      </c>
      <c r="W6" s="95">
        <v>12425</v>
      </c>
      <c r="X6" s="55">
        <f>V6/W6</f>
        <v>10.635919517102614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102</v>
      </c>
      <c r="D7" s="58">
        <v>42202</v>
      </c>
      <c r="E7" s="59" t="s">
        <v>21</v>
      </c>
      <c r="F7" s="60" t="s">
        <v>103</v>
      </c>
      <c r="G7" s="61">
        <v>56</v>
      </c>
      <c r="H7" s="62">
        <v>120</v>
      </c>
      <c r="I7" s="63">
        <v>1</v>
      </c>
      <c r="J7" s="64">
        <v>36144.800000000003</v>
      </c>
      <c r="K7" s="65">
        <v>3539</v>
      </c>
      <c r="L7" s="64">
        <v>40144.5</v>
      </c>
      <c r="M7" s="65">
        <v>3833</v>
      </c>
      <c r="N7" s="64">
        <v>39082.5</v>
      </c>
      <c r="O7" s="65">
        <v>3727</v>
      </c>
      <c r="P7" s="66">
        <f>+J7+L7+N7</f>
        <v>115371.8</v>
      </c>
      <c r="Q7" s="67">
        <f>K7+M7+O7</f>
        <v>11099</v>
      </c>
      <c r="R7" s="68">
        <f>Q7/H7</f>
        <v>92.49166666666666</v>
      </c>
      <c r="S7" s="69">
        <f>+P7/Q7</f>
        <v>10.39479232363276</v>
      </c>
      <c r="T7" s="70"/>
      <c r="U7" s="71" t="e">
        <f>-(T7-P7)/T7</f>
        <v>#DIV/0!</v>
      </c>
      <c r="V7" s="72">
        <v>115371.8</v>
      </c>
      <c r="W7" s="73">
        <v>11099</v>
      </c>
      <c r="X7" s="74">
        <f>V7/W7</f>
        <v>10.39479232363276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97</v>
      </c>
      <c r="D8" s="20">
        <v>42195</v>
      </c>
      <c r="E8" s="21" t="s">
        <v>21</v>
      </c>
      <c r="F8" s="22" t="s">
        <v>98</v>
      </c>
      <c r="G8" s="23">
        <v>27</v>
      </c>
      <c r="H8" s="24">
        <v>13</v>
      </c>
      <c r="I8" s="25">
        <v>2</v>
      </c>
      <c r="J8" s="26">
        <v>2301</v>
      </c>
      <c r="K8" s="27">
        <v>151</v>
      </c>
      <c r="L8" s="26">
        <v>3080.5</v>
      </c>
      <c r="M8" s="27">
        <v>203</v>
      </c>
      <c r="N8" s="26">
        <v>3049.5</v>
      </c>
      <c r="O8" s="27">
        <v>211</v>
      </c>
      <c r="P8" s="28">
        <f t="shared" ref="P8" si="1">+J8+L8+N8</f>
        <v>8431</v>
      </c>
      <c r="Q8" s="29">
        <f t="shared" ref="Q8" si="2">K8+M8+O8</f>
        <v>565</v>
      </c>
      <c r="R8" s="30">
        <f t="shared" ref="R8" si="3">Q8/H8</f>
        <v>43.46153846153846</v>
      </c>
      <c r="S8" s="31">
        <f t="shared" ref="S8" si="4">+P8/Q8</f>
        <v>14.92212389380531</v>
      </c>
      <c r="T8" s="32">
        <v>46162.22</v>
      </c>
      <c r="U8" s="33">
        <f>-(T8-P8)/T8</f>
        <v>-0.8173614700506171</v>
      </c>
      <c r="V8" s="34">
        <v>91823.39</v>
      </c>
      <c r="W8" s="35">
        <v>7438</v>
      </c>
      <c r="X8" s="36">
        <f t="shared" ref="X8" si="5">V8/W8</f>
        <v>12.34517208927131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95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96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97</v>
      </c>
      <c r="D6" s="39">
        <v>42195</v>
      </c>
      <c r="E6" s="40" t="s">
        <v>21</v>
      </c>
      <c r="F6" s="41" t="s">
        <v>98</v>
      </c>
      <c r="G6" s="42">
        <v>27</v>
      </c>
      <c r="H6" s="43">
        <v>80</v>
      </c>
      <c r="I6" s="44">
        <v>1</v>
      </c>
      <c r="J6" s="45">
        <v>10718</v>
      </c>
      <c r="K6" s="46">
        <v>850</v>
      </c>
      <c r="L6" s="45">
        <v>16340.5</v>
      </c>
      <c r="M6" s="46">
        <v>1292</v>
      </c>
      <c r="N6" s="45">
        <v>19103.72</v>
      </c>
      <c r="O6" s="46">
        <v>1537</v>
      </c>
      <c r="P6" s="47">
        <f t="shared" ref="P6:P8" si="0">+J6+L6+N6</f>
        <v>46162.22</v>
      </c>
      <c r="Q6" s="48">
        <f t="shared" ref="Q6:Q8" si="1">K6+M6+O6</f>
        <v>3679</v>
      </c>
      <c r="R6" s="49">
        <f t="shared" ref="R6:R8" si="2">Q6/H6</f>
        <v>45.987499999999997</v>
      </c>
      <c r="S6" s="50">
        <f t="shared" ref="S6:S8" si="3">+P6/Q6</f>
        <v>12.547491166077739</v>
      </c>
      <c r="T6" s="51"/>
      <c r="U6" s="52" t="e">
        <f>-(T6-P6)/T6</f>
        <v>#DIV/0!</v>
      </c>
      <c r="V6" s="53">
        <v>46162.22</v>
      </c>
      <c r="W6" s="54">
        <v>3679</v>
      </c>
      <c r="X6" s="55">
        <f t="shared" ref="X6:X8" si="4">V6/W6</f>
        <v>12.547491166077739</v>
      </c>
      <c r="Y6" s="15"/>
      <c r="AA6" s="16"/>
      <c r="AB6" s="17"/>
    </row>
    <row r="7" spans="1:28" s="5" customFormat="1" ht="24" customHeight="1" x14ac:dyDescent="0.25">
      <c r="B7" s="56">
        <f t="shared" ref="B7:B10" si="5">B6+1</f>
        <v>2</v>
      </c>
      <c r="C7" s="57" t="s">
        <v>90</v>
      </c>
      <c r="D7" s="58">
        <v>42181</v>
      </c>
      <c r="E7" s="59" t="s">
        <v>21</v>
      </c>
      <c r="F7" s="60" t="s">
        <v>91</v>
      </c>
      <c r="G7" s="61">
        <v>23</v>
      </c>
      <c r="H7" s="62">
        <v>9</v>
      </c>
      <c r="I7" s="63">
        <v>3</v>
      </c>
      <c r="J7" s="64">
        <v>1021</v>
      </c>
      <c r="K7" s="65">
        <v>75</v>
      </c>
      <c r="L7" s="64">
        <v>1563.5</v>
      </c>
      <c r="M7" s="65">
        <v>102</v>
      </c>
      <c r="N7" s="64">
        <v>1860</v>
      </c>
      <c r="O7" s="65">
        <v>140</v>
      </c>
      <c r="P7" s="66">
        <f>+J7+L7+N7</f>
        <v>4444.5</v>
      </c>
      <c r="Q7" s="67">
        <f>K7+M7+O7</f>
        <v>317</v>
      </c>
      <c r="R7" s="68">
        <f>Q7/H7</f>
        <v>35.222222222222221</v>
      </c>
      <c r="S7" s="69">
        <f>+P7/Q7</f>
        <v>14.020504731861198</v>
      </c>
      <c r="T7" s="70">
        <v>17217.5</v>
      </c>
      <c r="U7" s="71">
        <f>-(T7-P7)/T7</f>
        <v>-0.74186147814723391</v>
      </c>
      <c r="V7" s="72">
        <v>101028.23</v>
      </c>
      <c r="W7" s="73">
        <v>8299</v>
      </c>
      <c r="X7" s="74">
        <f>V7/W7</f>
        <v>12.173542595493432</v>
      </c>
      <c r="Y7" s="15"/>
      <c r="AA7" s="16"/>
      <c r="AB7" s="17"/>
    </row>
    <row r="8" spans="1:28" s="5" customFormat="1" ht="24" customHeight="1" x14ac:dyDescent="0.25">
      <c r="B8" s="56">
        <f t="shared" si="5"/>
        <v>3</v>
      </c>
      <c r="C8" s="57" t="s">
        <v>94</v>
      </c>
      <c r="D8" s="58">
        <v>42188</v>
      </c>
      <c r="E8" s="59" t="s">
        <v>21</v>
      </c>
      <c r="F8" s="60" t="s">
        <v>21</v>
      </c>
      <c r="G8" s="61">
        <v>12</v>
      </c>
      <c r="H8" s="62">
        <v>11</v>
      </c>
      <c r="I8" s="63">
        <v>2</v>
      </c>
      <c r="J8" s="64">
        <v>698</v>
      </c>
      <c r="K8" s="65">
        <v>39</v>
      </c>
      <c r="L8" s="64">
        <v>852.5</v>
      </c>
      <c r="M8" s="65">
        <v>56</v>
      </c>
      <c r="N8" s="64">
        <v>892</v>
      </c>
      <c r="O8" s="65">
        <v>49</v>
      </c>
      <c r="P8" s="66">
        <f t="shared" si="0"/>
        <v>2442.5</v>
      </c>
      <c r="Q8" s="67">
        <f t="shared" si="1"/>
        <v>144</v>
      </c>
      <c r="R8" s="68">
        <f t="shared" si="2"/>
        <v>13.090909090909092</v>
      </c>
      <c r="S8" s="69">
        <f t="shared" si="3"/>
        <v>16.961805555555557</v>
      </c>
      <c r="T8" s="70">
        <v>17417.099999999999</v>
      </c>
      <c r="U8" s="71">
        <f>-(T8-P8)/T8</f>
        <v>-0.85976425466926176</v>
      </c>
      <c r="V8" s="72">
        <v>36334.6</v>
      </c>
      <c r="W8" s="73">
        <v>2701</v>
      </c>
      <c r="X8" s="74">
        <f t="shared" si="4"/>
        <v>13.452276934468715</v>
      </c>
      <c r="Y8" s="15"/>
      <c r="AA8" s="16"/>
      <c r="AB8" s="17"/>
    </row>
    <row r="9" spans="1:28" s="5" customFormat="1" ht="24" customHeight="1" x14ac:dyDescent="0.25">
      <c r="B9" s="56">
        <f t="shared" si="5"/>
        <v>4</v>
      </c>
      <c r="C9" s="57" t="s">
        <v>76</v>
      </c>
      <c r="D9" s="58">
        <v>42139</v>
      </c>
      <c r="E9" s="59" t="s">
        <v>21</v>
      </c>
      <c r="F9" s="60" t="s">
        <v>28</v>
      </c>
      <c r="G9" s="61">
        <v>16</v>
      </c>
      <c r="H9" s="62">
        <v>3</v>
      </c>
      <c r="I9" s="63">
        <v>8</v>
      </c>
      <c r="J9" s="64">
        <v>187</v>
      </c>
      <c r="K9" s="65">
        <v>21</v>
      </c>
      <c r="L9" s="64">
        <v>540</v>
      </c>
      <c r="M9" s="65">
        <v>57</v>
      </c>
      <c r="N9" s="64">
        <v>692</v>
      </c>
      <c r="O9" s="65">
        <v>75</v>
      </c>
      <c r="P9" s="66">
        <f>+J9+L9+N9</f>
        <v>1419</v>
      </c>
      <c r="Q9" s="67">
        <f>K9+M9+O9</f>
        <v>153</v>
      </c>
      <c r="R9" s="68">
        <f>Q9/H9</f>
        <v>51</v>
      </c>
      <c r="S9" s="69">
        <f>+P9/Q9</f>
        <v>9.2745098039215694</v>
      </c>
      <c r="T9" s="70"/>
      <c r="U9" s="71" t="e">
        <f>-(T9-P9)/T9</f>
        <v>#DIV/0!</v>
      </c>
      <c r="V9" s="72">
        <v>100538.1</v>
      </c>
      <c r="W9" s="73">
        <v>7904</v>
      </c>
      <c r="X9" s="74">
        <f>V9/W9</f>
        <v>12.719901315789475</v>
      </c>
      <c r="Y9" s="15"/>
      <c r="AA9" s="16"/>
      <c r="AB9" s="17"/>
    </row>
    <row r="10" spans="1:28" s="5" customFormat="1" ht="24" customHeight="1" thickBot="1" x14ac:dyDescent="0.3">
      <c r="B10" s="18">
        <f t="shared" si="5"/>
        <v>5</v>
      </c>
      <c r="C10" s="19" t="s">
        <v>86</v>
      </c>
      <c r="D10" s="20">
        <v>42174</v>
      </c>
      <c r="E10" s="21" t="s">
        <v>21</v>
      </c>
      <c r="F10" s="22" t="s">
        <v>87</v>
      </c>
      <c r="G10" s="23">
        <v>46</v>
      </c>
      <c r="H10" s="24">
        <v>3</v>
      </c>
      <c r="I10" s="25">
        <v>4</v>
      </c>
      <c r="J10" s="26">
        <v>63</v>
      </c>
      <c r="K10" s="27">
        <v>7</v>
      </c>
      <c r="L10" s="26">
        <v>64</v>
      </c>
      <c r="M10" s="27">
        <v>7</v>
      </c>
      <c r="N10" s="26">
        <v>101</v>
      </c>
      <c r="O10" s="27">
        <v>11</v>
      </c>
      <c r="P10" s="28">
        <f>+J10+L10+N10</f>
        <v>228</v>
      </c>
      <c r="Q10" s="29">
        <f>K10+M10+O10</f>
        <v>25</v>
      </c>
      <c r="R10" s="30">
        <f>Q10/H10</f>
        <v>8.3333333333333339</v>
      </c>
      <c r="S10" s="31">
        <f>+P10/Q10</f>
        <v>9.1199999999999992</v>
      </c>
      <c r="T10" s="32">
        <v>863</v>
      </c>
      <c r="U10" s="33">
        <f>-(T10-P10)/T10</f>
        <v>-0.73580533024333716</v>
      </c>
      <c r="V10" s="34">
        <v>59386.960000000006</v>
      </c>
      <c r="W10" s="35">
        <v>6310</v>
      </c>
      <c r="X10" s="36">
        <f>V10/W10</f>
        <v>9.4115625990491285</v>
      </c>
      <c r="Y10" s="15"/>
      <c r="AA10" s="16"/>
      <c r="AB10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92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93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B4+1</f>
        <v>1</v>
      </c>
      <c r="C6" s="38" t="s">
        <v>94</v>
      </c>
      <c r="D6" s="39">
        <v>42188</v>
      </c>
      <c r="E6" s="40" t="s">
        <v>21</v>
      </c>
      <c r="F6" s="41" t="s">
        <v>21</v>
      </c>
      <c r="G6" s="42">
        <v>12</v>
      </c>
      <c r="H6" s="43">
        <v>35</v>
      </c>
      <c r="I6" s="44">
        <v>1</v>
      </c>
      <c r="J6" s="45">
        <v>4053</v>
      </c>
      <c r="K6" s="46">
        <v>306</v>
      </c>
      <c r="L6" s="45">
        <v>6737</v>
      </c>
      <c r="M6" s="46">
        <v>481</v>
      </c>
      <c r="N6" s="45">
        <v>6627.1</v>
      </c>
      <c r="O6" s="46">
        <v>497</v>
      </c>
      <c r="P6" s="47">
        <f>+J6+L6+N6</f>
        <v>17417.099999999999</v>
      </c>
      <c r="Q6" s="48">
        <f>K6+M6+O6</f>
        <v>1284</v>
      </c>
      <c r="R6" s="49">
        <f>Q6/H6</f>
        <v>36.685714285714283</v>
      </c>
      <c r="S6" s="50">
        <f>+P6/Q6</f>
        <v>13.564719626168223</v>
      </c>
      <c r="T6" s="51"/>
      <c r="U6" s="52" t="e">
        <f>-(T6-P6)/T6</f>
        <v>#DIV/0!</v>
      </c>
      <c r="V6" s="53">
        <v>17417.099999999999</v>
      </c>
      <c r="W6" s="54">
        <v>1284</v>
      </c>
      <c r="X6" s="55">
        <f>V6/W6</f>
        <v>13.564719626168223</v>
      </c>
      <c r="Y6" s="15"/>
      <c r="AA6" s="16"/>
      <c r="AB6" s="17"/>
    </row>
    <row r="7" spans="1:28" s="5" customFormat="1" ht="24" customHeight="1" x14ac:dyDescent="0.25">
      <c r="B7" s="56">
        <f>B5+1</f>
        <v>1</v>
      </c>
      <c r="C7" s="57" t="s">
        <v>90</v>
      </c>
      <c r="D7" s="58">
        <v>42181</v>
      </c>
      <c r="E7" s="59" t="s">
        <v>21</v>
      </c>
      <c r="F7" s="60" t="s">
        <v>91</v>
      </c>
      <c r="G7" s="61">
        <v>23</v>
      </c>
      <c r="H7" s="62">
        <v>32</v>
      </c>
      <c r="I7" s="63">
        <v>2</v>
      </c>
      <c r="J7" s="64">
        <v>4180.5</v>
      </c>
      <c r="K7" s="65">
        <v>331</v>
      </c>
      <c r="L7" s="64">
        <v>6836</v>
      </c>
      <c r="M7" s="65">
        <v>525</v>
      </c>
      <c r="N7" s="64">
        <v>6201</v>
      </c>
      <c r="O7" s="65">
        <v>476</v>
      </c>
      <c r="P7" s="66">
        <f>+J7+L7+N7</f>
        <v>17217.5</v>
      </c>
      <c r="Q7" s="67">
        <f>K7+M7+O7</f>
        <v>1332</v>
      </c>
      <c r="R7" s="68">
        <f>Q7/H7</f>
        <v>41.625</v>
      </c>
      <c r="S7" s="69">
        <f>+P7/Q7</f>
        <v>12.926051051051051</v>
      </c>
      <c r="T7" s="70">
        <v>39724</v>
      </c>
      <c r="U7" s="71">
        <f>-(T7-P7)/T7</f>
        <v>-0.56657184573557551</v>
      </c>
      <c r="V7" s="72">
        <v>84768.5</v>
      </c>
      <c r="W7" s="73">
        <v>6939</v>
      </c>
      <c r="X7" s="74">
        <f>V7/W7</f>
        <v>12.216241533362156</v>
      </c>
      <c r="Y7" s="15"/>
      <c r="AA7" s="16"/>
      <c r="AB7" s="17"/>
    </row>
    <row r="8" spans="1:28" s="5" customFormat="1" ht="24" customHeight="1" thickBot="1" x14ac:dyDescent="0.3">
      <c r="B8" s="18">
        <f>B7+1</f>
        <v>2</v>
      </c>
      <c r="C8" s="19" t="s">
        <v>86</v>
      </c>
      <c r="D8" s="20">
        <v>42174</v>
      </c>
      <c r="E8" s="21" t="s">
        <v>21</v>
      </c>
      <c r="F8" s="22" t="s">
        <v>87</v>
      </c>
      <c r="G8" s="23">
        <v>46</v>
      </c>
      <c r="H8" s="24">
        <v>6</v>
      </c>
      <c r="I8" s="25">
        <v>3</v>
      </c>
      <c r="J8" s="26">
        <v>186.5</v>
      </c>
      <c r="K8" s="27">
        <v>25</v>
      </c>
      <c r="L8" s="26">
        <v>261.5</v>
      </c>
      <c r="M8" s="27">
        <v>32</v>
      </c>
      <c r="N8" s="26">
        <v>415</v>
      </c>
      <c r="O8" s="27">
        <v>50</v>
      </c>
      <c r="P8" s="28">
        <f>+J8+L8+N8</f>
        <v>863</v>
      </c>
      <c r="Q8" s="29">
        <f>K8+M8+O8</f>
        <v>107</v>
      </c>
      <c r="R8" s="30">
        <f>Q8/H8</f>
        <v>17.833333333333332</v>
      </c>
      <c r="S8" s="31">
        <f>+P8/Q8</f>
        <v>8.065420560747663</v>
      </c>
      <c r="T8" s="32">
        <v>4010.74</v>
      </c>
      <c r="U8" s="33">
        <f>-(T8-P8)/T8</f>
        <v>-0.78482773752474599</v>
      </c>
      <c r="V8" s="34">
        <v>58804.46</v>
      </c>
      <c r="W8" s="35">
        <v>6239</v>
      </c>
      <c r="X8" s="36">
        <f>V8/W8</f>
        <v>9.4253021317518826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88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89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90</v>
      </c>
      <c r="D6" s="39">
        <v>42181</v>
      </c>
      <c r="E6" s="40" t="s">
        <v>21</v>
      </c>
      <c r="F6" s="41" t="s">
        <v>91</v>
      </c>
      <c r="G6" s="42">
        <v>23</v>
      </c>
      <c r="H6" s="43">
        <v>50</v>
      </c>
      <c r="I6" s="44">
        <v>1</v>
      </c>
      <c r="J6" s="45">
        <v>7979.5</v>
      </c>
      <c r="K6" s="46">
        <v>649</v>
      </c>
      <c r="L6" s="45">
        <v>15455</v>
      </c>
      <c r="M6" s="46">
        <v>1165</v>
      </c>
      <c r="N6" s="45">
        <v>16289.5</v>
      </c>
      <c r="O6" s="46">
        <v>1268</v>
      </c>
      <c r="P6" s="47">
        <f>+J6+L6+N6</f>
        <v>39724</v>
      </c>
      <c r="Q6" s="48">
        <f>K6+M6+O6</f>
        <v>3082</v>
      </c>
      <c r="R6" s="49">
        <f>Q6/H6</f>
        <v>61.64</v>
      </c>
      <c r="S6" s="50">
        <f>+P6/Q6</f>
        <v>12.889033095392602</v>
      </c>
      <c r="T6" s="51"/>
      <c r="U6" s="52" t="e">
        <f>-(T6-P6)/T6</f>
        <v>#DIV/0!</v>
      </c>
      <c r="V6" s="53">
        <v>39724</v>
      </c>
      <c r="W6" s="54">
        <v>3082</v>
      </c>
      <c r="X6" s="55">
        <f>V6/W6</f>
        <v>12.889033095392602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86</v>
      </c>
      <c r="D7" s="20">
        <v>42174</v>
      </c>
      <c r="E7" s="21" t="s">
        <v>21</v>
      </c>
      <c r="F7" s="22" t="s">
        <v>87</v>
      </c>
      <c r="G7" s="23">
        <v>46</v>
      </c>
      <c r="H7" s="24">
        <v>21</v>
      </c>
      <c r="I7" s="25">
        <v>2</v>
      </c>
      <c r="J7" s="26">
        <v>800.56</v>
      </c>
      <c r="K7" s="27">
        <v>97</v>
      </c>
      <c r="L7" s="26">
        <v>1187</v>
      </c>
      <c r="M7" s="27">
        <v>138</v>
      </c>
      <c r="N7" s="26">
        <v>2023.18</v>
      </c>
      <c r="O7" s="27">
        <v>234</v>
      </c>
      <c r="P7" s="28">
        <f>+J7+L7+N7</f>
        <v>4010.74</v>
      </c>
      <c r="Q7" s="29">
        <f>K7+M7+O7</f>
        <v>469</v>
      </c>
      <c r="R7" s="30">
        <f>Q7/H7</f>
        <v>22.333333333333332</v>
      </c>
      <c r="S7" s="31">
        <f>+P7/Q7</f>
        <v>8.551684434968017</v>
      </c>
      <c r="T7" s="32">
        <v>27914.620000000003</v>
      </c>
      <c r="U7" s="33">
        <f>-(T7-P7)/T7</f>
        <v>-0.8563211679041306</v>
      </c>
      <c r="V7" s="34">
        <v>54997.29</v>
      </c>
      <c r="W7" s="35">
        <v>5763</v>
      </c>
      <c r="X7" s="36">
        <f>V7/W7</f>
        <v>9.5431702238417486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6.710937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84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85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75">
        <f>B5+1</f>
        <v>1</v>
      </c>
      <c r="C6" s="76" t="s">
        <v>86</v>
      </c>
      <c r="D6" s="77">
        <v>42174</v>
      </c>
      <c r="E6" s="78" t="s">
        <v>21</v>
      </c>
      <c r="F6" s="79" t="s">
        <v>87</v>
      </c>
      <c r="G6" s="80">
        <v>46</v>
      </c>
      <c r="H6" s="81">
        <v>79</v>
      </c>
      <c r="I6" s="82">
        <v>1</v>
      </c>
      <c r="J6" s="83">
        <v>5144.5</v>
      </c>
      <c r="K6" s="84">
        <v>511</v>
      </c>
      <c r="L6" s="83">
        <v>10415</v>
      </c>
      <c r="M6" s="84">
        <v>993</v>
      </c>
      <c r="N6" s="83">
        <v>12355.12</v>
      </c>
      <c r="O6" s="84">
        <v>1196</v>
      </c>
      <c r="P6" s="85">
        <f>+J6+L6+N6</f>
        <v>27914.620000000003</v>
      </c>
      <c r="Q6" s="86">
        <f>K6+M6+O6</f>
        <v>2700</v>
      </c>
      <c r="R6" s="87">
        <f>Q6/H6</f>
        <v>34.177215189873415</v>
      </c>
      <c r="S6" s="88">
        <f>+P6/Q6</f>
        <v>10.338748148148149</v>
      </c>
      <c r="T6" s="89"/>
      <c r="U6" s="90" t="e">
        <f>-(T6-P6)/T6</f>
        <v>#DIV/0!</v>
      </c>
      <c r="V6" s="91">
        <v>27914.620000000003</v>
      </c>
      <c r="W6" s="92">
        <v>2700</v>
      </c>
      <c r="X6" s="93">
        <f>V6/W6</f>
        <v>10.338748148148149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5" t="s">
        <v>1</v>
      </c>
      <c r="U2" s="115"/>
      <c r="V2" s="116" t="s">
        <v>82</v>
      </c>
      <c r="W2" s="116"/>
      <c r="X2" s="117"/>
    </row>
    <row r="3" spans="1:28" s="97" customFormat="1" ht="30.75" customHeight="1" thickBot="1" x14ac:dyDescent="0.3">
      <c r="A3" s="96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8" t="s">
        <v>2</v>
      </c>
      <c r="U3" s="118"/>
      <c r="V3" s="119" t="s">
        <v>83</v>
      </c>
      <c r="W3" s="119"/>
      <c r="X3" s="120"/>
    </row>
    <row r="4" spans="1:28" s="5" customFormat="1" ht="16.5" customHeight="1" x14ac:dyDescent="0.25">
      <c r="A4" s="3"/>
      <c r="B4" s="4"/>
      <c r="C4" s="121" t="s">
        <v>3</v>
      </c>
      <c r="D4" s="123" t="s">
        <v>4</v>
      </c>
      <c r="E4" s="125" t="s">
        <v>5</v>
      </c>
      <c r="F4" s="125" t="s">
        <v>6</v>
      </c>
      <c r="G4" s="103" t="s">
        <v>7</v>
      </c>
      <c r="H4" s="103" t="s">
        <v>8</v>
      </c>
      <c r="I4" s="105" t="s">
        <v>9</v>
      </c>
      <c r="J4" s="98" t="s">
        <v>10</v>
      </c>
      <c r="K4" s="107"/>
      <c r="L4" s="108" t="s">
        <v>11</v>
      </c>
      <c r="M4" s="107"/>
      <c r="N4" s="108" t="s">
        <v>12</v>
      </c>
      <c r="O4" s="99"/>
      <c r="P4" s="100" t="s">
        <v>13</v>
      </c>
      <c r="Q4" s="109"/>
      <c r="R4" s="109"/>
      <c r="S4" s="110"/>
      <c r="T4" s="98" t="s">
        <v>14</v>
      </c>
      <c r="U4" s="99"/>
      <c r="V4" s="100" t="s">
        <v>15</v>
      </c>
      <c r="W4" s="101"/>
      <c r="X4" s="102"/>
    </row>
    <row r="5" spans="1:28" s="5" customFormat="1" ht="23.25" thickBot="1" x14ac:dyDescent="0.3">
      <c r="A5" s="3"/>
      <c r="B5" s="6"/>
      <c r="C5" s="122"/>
      <c r="D5" s="124"/>
      <c r="E5" s="126"/>
      <c r="F5" s="126"/>
      <c r="G5" s="104"/>
      <c r="H5" s="104"/>
      <c r="I5" s="106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75">
        <f>B5+1</f>
        <v>1</v>
      </c>
      <c r="C6" s="76" t="s">
        <v>81</v>
      </c>
      <c r="D6" s="77">
        <v>42153</v>
      </c>
      <c r="E6" s="78" t="s">
        <v>21</v>
      </c>
      <c r="F6" s="79" t="s">
        <v>21</v>
      </c>
      <c r="G6" s="80">
        <v>10</v>
      </c>
      <c r="H6" s="81">
        <v>8</v>
      </c>
      <c r="I6" s="82">
        <v>2</v>
      </c>
      <c r="J6" s="83">
        <v>1148</v>
      </c>
      <c r="K6" s="84">
        <v>76</v>
      </c>
      <c r="L6" s="83">
        <v>1318.5</v>
      </c>
      <c r="M6" s="84">
        <v>78</v>
      </c>
      <c r="N6" s="83">
        <v>617.5</v>
      </c>
      <c r="O6" s="84">
        <v>34</v>
      </c>
      <c r="P6" s="85">
        <f>+J6+L6+N6</f>
        <v>3084</v>
      </c>
      <c r="Q6" s="86">
        <f>K6+M6+O6</f>
        <v>188</v>
      </c>
      <c r="R6" s="87">
        <f>Q6/H6</f>
        <v>23.5</v>
      </c>
      <c r="S6" s="88">
        <f>+P6/Q6</f>
        <v>16.404255319148938</v>
      </c>
      <c r="T6" s="89">
        <v>13391</v>
      </c>
      <c r="U6" s="90">
        <f>-(T6-P6)/T6</f>
        <v>-0.76969606452094685</v>
      </c>
      <c r="V6" s="91">
        <v>26510</v>
      </c>
      <c r="W6" s="92">
        <v>1914</v>
      </c>
      <c r="X6" s="93">
        <f>V6/W6</f>
        <v>13.850574712643677</v>
      </c>
      <c r="Y6" s="15"/>
      <c r="AA6" s="16"/>
      <c r="AB6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2015_32_07-09.08</vt:lpstr>
      <vt:lpstr>2015_31_31.07-02.08</vt:lpstr>
      <vt:lpstr>2015_30_24-26.07</vt:lpstr>
      <vt:lpstr>2015_29_17-19.07</vt:lpstr>
      <vt:lpstr>2015_28_10-12.07</vt:lpstr>
      <vt:lpstr>2015_27_03-05.07</vt:lpstr>
      <vt:lpstr>2015_26_26-28.06</vt:lpstr>
      <vt:lpstr>2015_25_19-21.06</vt:lpstr>
      <vt:lpstr>2015_23_05-07.06</vt:lpstr>
      <vt:lpstr>2015_22_29-31.05</vt:lpstr>
      <vt:lpstr>2015_21_22-24.05</vt:lpstr>
      <vt:lpstr>2015_20_15-17.05</vt:lpstr>
      <vt:lpstr>2015_19_08-10.05</vt:lpstr>
      <vt:lpstr>2015_18_01-03.05</vt:lpstr>
      <vt:lpstr>2015_17_24-26.04</vt:lpstr>
      <vt:lpstr>2015_16_17-19.04</vt:lpstr>
      <vt:lpstr>2015_15_10-12.04</vt:lpstr>
      <vt:lpstr>2015_14_03-05.04</vt:lpstr>
      <vt:lpstr>2015_13_27-29.03</vt:lpstr>
      <vt:lpstr>2015_12_20-22.03</vt:lpstr>
      <vt:lpstr>2015_11_13-15.03</vt:lpstr>
      <vt:lpstr>2015_10_06-08.03</vt:lpstr>
      <vt:lpstr>2015_09_27.02-01.03</vt:lpstr>
      <vt:lpstr>2015_08_20-22.02</vt:lpstr>
      <vt:lpstr>2015_07_13-15.02</vt:lpstr>
      <vt:lpstr>2015_06_06-08.02</vt:lpstr>
      <vt:lpstr>2015_05_30.01-01.02</vt:lpstr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Derya Yanmis</cp:lastModifiedBy>
  <cp:lastPrinted>2015-07-27T09:58:25Z</cp:lastPrinted>
  <dcterms:created xsi:type="dcterms:W3CDTF">2015-01-05T13:31:48Z</dcterms:created>
  <dcterms:modified xsi:type="dcterms:W3CDTF">2015-08-10T11:09:18Z</dcterms:modified>
</cp:coreProperties>
</file>