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32_07-13.08" sheetId="77" r:id="rId1"/>
    <sheet name="2015_31_31.07-06.08" sheetId="76" r:id="rId2"/>
    <sheet name="2015_30_24-30.07" sheetId="75" r:id="rId3"/>
    <sheet name="2015_29_17-23.07" sheetId="74" r:id="rId4"/>
    <sheet name="2015_28_10-16.07" sheetId="73" r:id="rId5"/>
    <sheet name="2015_27_03-09.07" sheetId="72" r:id="rId6"/>
    <sheet name="2015_26_26.06-02.07" sheetId="71" r:id="rId7"/>
    <sheet name="2015_25_19-25.06" sheetId="70" r:id="rId8"/>
    <sheet name="2015_24_12-18.06" sheetId="69" r:id="rId9"/>
    <sheet name="2015_23_05-11.06" sheetId="68" r:id="rId10"/>
    <sheet name="2015_22_29.05-04.06" sheetId="67" r:id="rId11"/>
    <sheet name="2015_21_22-28.05" sheetId="66" r:id="rId12"/>
    <sheet name="2015_20_15-21.05" sheetId="65" r:id="rId13"/>
    <sheet name="2015_19_08-14.05" sheetId="64" r:id="rId14"/>
    <sheet name="2015_18_01-07.05" sheetId="63" r:id="rId15"/>
    <sheet name="2015_17_24-30.04" sheetId="62" r:id="rId16"/>
    <sheet name="2015_16_17-23.04" sheetId="61" r:id="rId17"/>
    <sheet name="2015_15_10-16.04" sheetId="60" r:id="rId18"/>
    <sheet name="2015_14_03-09.04" sheetId="59" r:id="rId19"/>
    <sheet name="2015_13_27.03-02.04" sheetId="58" r:id="rId20"/>
    <sheet name="2015_12_20-26.03" sheetId="56" r:id="rId21"/>
    <sheet name="2015_11_13-19.03" sheetId="57" r:id="rId22"/>
    <sheet name="2015_10_06-12.03" sheetId="55" r:id="rId23"/>
    <sheet name="2015_09_27.02-05.03" sheetId="54" r:id="rId24"/>
    <sheet name="2015_08_20-26.02" sheetId="53" r:id="rId25"/>
    <sheet name="2015_07_13-19.02" sheetId="52" r:id="rId26"/>
    <sheet name="2015_06_06-12.02" sheetId="51" r:id="rId27"/>
    <sheet name="2015_05_30.01-05.02" sheetId="50" r:id="rId28"/>
    <sheet name="2015_04_23-29.01" sheetId="49" r:id="rId29"/>
    <sheet name="2015_03_16-22.01" sheetId="48" r:id="rId30"/>
    <sheet name="2015_02_09-15.01" sheetId="47" r:id="rId31"/>
    <sheet name="2015_01_02-08.01" sheetId="46" r:id="rId32"/>
  </sheets>
  <definedNames>
    <definedName name="_xlnm._FilterDatabase" localSheetId="22" hidden="1">'2015_10_06-12.03'!$J$5:$M$5</definedName>
    <definedName name="_xlnm._FilterDatabase" localSheetId="21" hidden="1">'2015_11_13-19.03'!$J$5:$M$5</definedName>
    <definedName name="_xlnm._FilterDatabase" localSheetId="20" hidden="1">'2015_12_20-26.03'!$J$5:$M$5</definedName>
    <definedName name="_xlnm._FilterDatabase" localSheetId="19" hidden="1">'2015_13_27.03-02.04'!$J$5:$M$5</definedName>
    <definedName name="_xlnm._FilterDatabase" localSheetId="18" hidden="1">'2015_14_03-09.04'!$J$5:$M$5</definedName>
    <definedName name="_xlnm._FilterDatabase" localSheetId="17" hidden="1">'2015_15_10-16.04'!$J$5:$M$5</definedName>
    <definedName name="_xlnm._FilterDatabase" localSheetId="16" hidden="1">'2015_16_17-23.04'!$J$5:$M$5</definedName>
    <definedName name="_xlnm._FilterDatabase" localSheetId="15" hidden="1">'2015_17_24-30.04'!$J$5:$M$5</definedName>
    <definedName name="_xlnm._FilterDatabase" localSheetId="14" hidden="1">'2015_18_01-07.05'!$J$5:$M$5</definedName>
    <definedName name="_xlnm._FilterDatabase" localSheetId="13" hidden="1">'2015_19_08-14.05'!$J$5:$M$5</definedName>
    <definedName name="_xlnm._FilterDatabase" localSheetId="12" hidden="1">'2015_20_15-21.05'!$J$5:$M$5</definedName>
    <definedName name="_xlnm._FilterDatabase" localSheetId="11" hidden="1">'2015_21_22-28.05'!$J$5:$M$5</definedName>
    <definedName name="_xlnm._FilterDatabase" localSheetId="10" hidden="1">'2015_22_29.05-04.06'!$J$5:$M$5</definedName>
    <definedName name="_xlnm._FilterDatabase" localSheetId="9" hidden="1">'2015_23_05-11.06'!$J$5:$M$5</definedName>
    <definedName name="_xlnm._FilterDatabase" localSheetId="8" hidden="1">'2015_24_12-18.06'!$J$5:$M$5</definedName>
    <definedName name="_xlnm._FilterDatabase" localSheetId="7" hidden="1">'2015_25_19-25.06'!$J$5:$M$5</definedName>
    <definedName name="_xlnm._FilterDatabase" localSheetId="6" hidden="1">'2015_26_26.06-02.07'!$J$5:$M$5</definedName>
    <definedName name="_xlnm._FilterDatabase" localSheetId="5" hidden="1">'2015_27_03-09.07'!$J$5:$M$5</definedName>
    <definedName name="_xlnm._FilterDatabase" localSheetId="4" hidden="1">'2015_28_10-16.07'!$J$5:$M$5</definedName>
    <definedName name="_xlnm._FilterDatabase" localSheetId="3" hidden="1">'2015_29_17-23.07'!$J$5:$M$5</definedName>
    <definedName name="_xlnm._FilterDatabase" localSheetId="2" hidden="1">'2015_30_24-30.07'!$J$5:$M$5</definedName>
    <definedName name="_xlnm._FilterDatabase" localSheetId="1" hidden="1">'2015_31_31.07-06.08'!$J$5:$M$5</definedName>
    <definedName name="_xlnm._FilterDatabase" localSheetId="0" hidden="1">'2015_32_07-13.08'!$J$5:$M$5</definedName>
  </definedNames>
  <calcPr calcId="145621"/>
</workbook>
</file>

<file path=xl/calcChain.xml><?xml version="1.0" encoding="utf-8"?>
<calcChain xmlns="http://schemas.openxmlformats.org/spreadsheetml/2006/main">
  <c r="B8" i="77" l="1"/>
  <c r="B9" i="77" s="1"/>
  <c r="B10" i="77" s="1"/>
  <c r="B11" i="77" s="1"/>
  <c r="B12" i="77" s="1"/>
  <c r="B13" i="77" s="1"/>
  <c r="B14" i="77" s="1"/>
  <c r="B15" i="77" s="1"/>
  <c r="O6" i="77"/>
  <c r="N6" i="77"/>
  <c r="O7" i="77"/>
  <c r="N7" i="77"/>
  <c r="P7" i="77" s="1"/>
  <c r="B6" i="77"/>
  <c r="B7" i="77" s="1"/>
  <c r="M7" i="77"/>
  <c r="L7" i="77"/>
  <c r="M6" i="77"/>
  <c r="L6" i="77"/>
  <c r="P6" i="77" l="1"/>
  <c r="O10" i="77"/>
  <c r="N10" i="77"/>
  <c r="O15" i="77"/>
  <c r="N15" i="77"/>
  <c r="O14" i="77"/>
  <c r="N14" i="77"/>
  <c r="O12" i="77"/>
  <c r="N12" i="77"/>
  <c r="O8" i="77"/>
  <c r="N8" i="77"/>
  <c r="O9" i="77"/>
  <c r="N9" i="77"/>
  <c r="O11" i="77"/>
  <c r="N11" i="77"/>
  <c r="M11" i="77"/>
  <c r="L11" i="77"/>
  <c r="O13" i="77"/>
  <c r="N13" i="77"/>
  <c r="M10" i="77"/>
  <c r="L10" i="77"/>
  <c r="P10" i="77" l="1"/>
  <c r="P11" i="77"/>
  <c r="P15" i="77"/>
  <c r="M15" i="77"/>
  <c r="L15" i="77"/>
  <c r="P13" i="77"/>
  <c r="M13" i="77"/>
  <c r="L13" i="77"/>
  <c r="P9" i="77"/>
  <c r="M9" i="77"/>
  <c r="L9" i="77"/>
  <c r="P14" i="77"/>
  <c r="M14" i="77"/>
  <c r="L14" i="77"/>
  <c r="P12" i="77"/>
  <c r="M12" i="77"/>
  <c r="L12" i="77"/>
  <c r="P8" i="77"/>
  <c r="M8" i="77"/>
  <c r="L8" i="77"/>
  <c r="B9" i="76" l="1"/>
  <c r="B10" i="76" s="1"/>
  <c r="B11" i="76" s="1"/>
  <c r="B12" i="76" s="1"/>
  <c r="B13" i="76" s="1"/>
  <c r="B14" i="76" s="1"/>
  <c r="B15" i="76" s="1"/>
  <c r="O12" i="76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P9" i="76" l="1"/>
  <c r="P7" i="76"/>
  <c r="P14" i="76"/>
  <c r="P8" i="76"/>
  <c r="P13" i="76"/>
  <c r="P11" i="76"/>
  <c r="P10" i="76"/>
  <c r="P6" i="76"/>
  <c r="P12" i="76"/>
  <c r="P15" i="76"/>
  <c r="O11" i="75" l="1"/>
  <c r="P11" i="75" s="1"/>
  <c r="N11" i="75"/>
  <c r="O13" i="75"/>
  <c r="N13" i="75"/>
  <c r="P13" i="75" s="1"/>
  <c r="M13" i="75"/>
  <c r="L13" i="75"/>
  <c r="M11" i="75"/>
  <c r="L11" i="75"/>
  <c r="O8" i="75"/>
  <c r="N8" i="75"/>
  <c r="O7" i="75"/>
  <c r="N7" i="75"/>
  <c r="P8" i="75" l="1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P6" i="75" s="1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B8" i="75" l="1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B10" i="74"/>
  <c r="B11" i="74" s="1"/>
  <c r="B12" i="74" s="1"/>
  <c r="B13" i="74" s="1"/>
  <c r="B14" i="74" s="1"/>
  <c r="B15" i="74" s="1"/>
  <c r="B16" i="74" s="1"/>
  <c r="B17" i="74" s="1"/>
  <c r="O11" i="74"/>
  <c r="P11" i="74" s="1"/>
  <c r="N11" i="74"/>
  <c r="M11" i="74"/>
  <c r="L11" i="74"/>
  <c r="B6" i="74"/>
  <c r="B7" i="74" s="1"/>
  <c r="B8" i="74" s="1"/>
  <c r="B9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7" i="74" l="1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B16" i="73"/>
  <c r="B17" i="73"/>
  <c r="B18" i="73" s="1"/>
  <c r="N7" i="73"/>
  <c r="B7" i="73" l="1"/>
  <c r="B8" i="73" s="1"/>
  <c r="B9" i="73" s="1"/>
  <c r="B10" i="73" s="1"/>
  <c r="B11" i="73" s="1"/>
  <c r="B12" i="73" s="1"/>
  <c r="B13" i="73" s="1"/>
  <c r="B14" i="73" s="1"/>
  <c r="B15" i="73" s="1"/>
  <c r="B6" i="73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7" i="72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6" i="72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P15" i="71" s="1"/>
  <c r="M15" i="71"/>
  <c r="L15" i="71"/>
  <c r="O6" i="71" l="1"/>
  <c r="N6" i="71"/>
  <c r="O7" i="71"/>
  <c r="N7" i="71"/>
  <c r="O13" i="71"/>
  <c r="N13" i="71"/>
  <c r="O11" i="71"/>
  <c r="N11" i="71"/>
  <c r="O16" i="71"/>
  <c r="N16" i="71"/>
  <c r="P16" i="71" s="1"/>
  <c r="M16" i="71"/>
  <c r="L16" i="71"/>
  <c r="O9" i="71"/>
  <c r="N9" i="71"/>
  <c r="M9" i="71"/>
  <c r="L9" i="71"/>
  <c r="O12" i="71"/>
  <c r="N12" i="71"/>
  <c r="O8" i="71"/>
  <c r="N8" i="71"/>
  <c r="M8" i="71"/>
  <c r="L8" i="71"/>
  <c r="P9" i="71" l="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P7" i="70" s="1"/>
  <c r="O13" i="70"/>
  <c r="N13" i="70"/>
  <c r="O10" i="70"/>
  <c r="N10" i="70"/>
  <c r="O15" i="70"/>
  <c r="N15" i="70"/>
  <c r="N9" i="70"/>
  <c r="O9" i="70"/>
  <c r="P9" i="70" s="1"/>
  <c r="O8" i="70"/>
  <c r="N8" i="70"/>
  <c r="P8" i="70" s="1"/>
  <c r="M13" i="70"/>
  <c r="L13" i="70"/>
  <c r="M7" i="70"/>
  <c r="L7" i="70"/>
  <c r="M9" i="70"/>
  <c r="L9" i="70"/>
  <c r="M8" i="70"/>
  <c r="L8" i="70"/>
  <c r="P13" i="70" l="1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7" i="69"/>
  <c r="B8" i="69"/>
  <c r="B9" i="69"/>
  <c r="B10" i="69" s="1"/>
  <c r="B11" i="69" s="1"/>
  <c r="B6" i="69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B8" i="68"/>
  <c r="B9" i="68" s="1"/>
  <c r="B10" i="68" s="1"/>
  <c r="B11" i="68" s="1"/>
  <c r="B12" i="68" s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P7" i="68" l="1"/>
  <c r="P11" i="68"/>
  <c r="B7" i="67"/>
  <c r="B8" i="67"/>
  <c r="B9" i="67" s="1"/>
  <c r="B10" i="67" s="1"/>
  <c r="B11" i="67" s="1"/>
  <c r="B12" i="67" s="1"/>
  <c r="B6" i="67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<sst xmlns="http://schemas.openxmlformats.org/spreadsheetml/2006/main" count="1426" uniqueCount="129">
  <si>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</si>
  <si>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</si>
  <si>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</si>
  <si>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</si>
  <si>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</si>
  <si>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</si>
  <si>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</si>
  <si>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</si>
  <si>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</si>
  <si>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</si>
  <si>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</si>
  <si>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</si>
  <si>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</si>
  <si>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</si>
  <si>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</si>
  <si>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</si>
  <si>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</si>
  <si>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</si>
  <si>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</si>
  <si>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</si>
  <si>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</si>
  <si>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</si>
  <si>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</si>
  <si>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</si>
  <si>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</si>
  <si>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</si>
  <si>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</si>
  <si>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</si>
  <si>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</si>
  <si>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</si>
  <si>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</si>
  <si>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</si>
  <si>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</si>
  <si>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</si>
  <si>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</si>
  <si>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</si>
  <si>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</si>
  <si>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</si>
  <si>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</si>
  <si>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</si>
  <si>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</si>
  <si>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</si>
  <si>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</si>
  <si>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</si>
  <si>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</si>
  <si>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</si>
  <si>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</si>
  <si>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</si>
  <si>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</si>
  <si>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</si>
  <si>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</si>
  <si>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</si>
  <si>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</si>
  <si>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</si>
  <si>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</si>
  <si>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</si>
  <si>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</si>
  <si>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</si>
  <si>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</si>
  <si>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</si>
  <si>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</si>
  <si>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</si>
  <si>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</si>
  <si>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</si>
  <si>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</si>
  <si>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</si>
  <si>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</si>
  <si>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</si>
  <si>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</si>
  <si>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</si>
  <si>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</si>
  <si>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</si>
  <si>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</si>
  <si>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</si>
  <si>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</si>
  <si>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</si>
  <si>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</si>
  <si>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</si>
  <si>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</si>
  <si>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</si>
  <si>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</si>
  <si>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</si>
  <si>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</si>
  <si>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</si>
  <si>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</si>
  <si>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</si>
  <si>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</si>
  <si>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</si>
  <si>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</si>
  <si>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</si>
  <si>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</si>
  <si>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</si>
  <si>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</si>
  <si>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</si>
  <si>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</si>
  <si>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</si>
  <si>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</si>
  <si>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</si>
  <si>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</si>
  <si>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</si>
  <si>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</si>
  <si>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</si>
  <si>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</si>
  <si>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</si>
  <si>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</si>
  <si>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</si>
  <si>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</si>
  <si>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</si>
  <si>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</si>
  <si>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</si>
  <si>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</si>
  <si>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</si>
  <si>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</si>
  <si>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</si>
  <si>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</si>
  <si>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</si>
  <si>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</si>
  <si>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</si>
  <si>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</si>
  <si>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</si>
  <si>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</si>
  <si>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</si>
  <si>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</si>
  <si>
    <t>2015 / 32</t>
  </si>
  <si>
    <t>07 - 13 Ağustos 2015</t>
  </si>
  <si>
    <t>WISH I WAS HERE</t>
  </si>
  <si>
    <t>ALBERT</t>
  </si>
  <si>
    <t>YENİ FİLM</t>
  </si>
  <si>
    <t>LEMON TREE PASSAGE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</si>
</sst>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123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124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126</v>
      </c>
      <c r="D6" s="45">
        <v>42223</v>
      </c>
      <c r="E6" s="46" t="s">
        <v>9</v>
      </c>
      <c r="F6" s="47" t="s">
        <v>127</v>
      </c>
      <c r="G6" s="48">
        <v>50</v>
      </c>
      <c r="H6" s="49">
        <v>134</v>
      </c>
      <c r="I6" s="50">
        <v>1</v>
      </c>
      <c r="J6" s="53">
        <v>219626.68</v>
      </c>
      <c r="K6" s="16">
        <v>20459</v>
      </c>
      <c r="L6" s="51">
        <f t="shared" ref="L6:L7" si="0">K6/H6</f>
        <v>152.67910447761193</v>
      </c>
      <c r="M6" s="52">
        <f t="shared" ref="M6:M7" si="1">+J6/K6</f>
        <v>10.734966518402659</v>
      </c>
      <c r="N6" s="54">
        <f>219626.68</f>
        <v>219626.68</v>
      </c>
      <c r="O6" s="55">
        <f>20459</f>
        <v>20459</v>
      </c>
      <c r="P6" s="56">
        <f t="shared" ref="P6:P7" si="2">N6/O6</f>
        <v>10.734966518402659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128</v>
      </c>
      <c r="D7" s="58">
        <v>42223</v>
      </c>
      <c r="E7" s="59" t="s">
        <v>9</v>
      </c>
      <c r="F7" s="60" t="s">
        <v>104</v>
      </c>
      <c r="G7" s="61">
        <v>45</v>
      </c>
      <c r="H7" s="19">
        <v>91</v>
      </c>
      <c r="I7" s="20">
        <v>1</v>
      </c>
      <c r="J7" s="21">
        <v>141997.32999999999</v>
      </c>
      <c r="K7" s="22">
        <v>13581</v>
      </c>
      <c r="L7" s="23">
        <f t="shared" si="0"/>
        <v>149.24175824175825</v>
      </c>
      <c r="M7" s="24">
        <f t="shared" si="1"/>
        <v>10.455587217436124</v>
      </c>
      <c r="N7" s="25">
        <f>141997.33</f>
        <v>141997.32999999999</v>
      </c>
      <c r="O7" s="26">
        <f>13581</f>
        <v>13581</v>
      </c>
      <c r="P7" s="27">
        <f t="shared" si="2"/>
        <v>10.455587217436124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115</v>
      </c>
      <c r="D8" s="58">
        <v>42202</v>
      </c>
      <c r="E8" s="59" t="s">
        <v>9</v>
      </c>
      <c r="F8" s="60" t="s">
        <v>9</v>
      </c>
      <c r="G8" s="61">
        <v>51</v>
      </c>
      <c r="H8" s="19">
        <v>8</v>
      </c>
      <c r="I8" s="20">
        <v>4</v>
      </c>
      <c r="J8" s="21">
        <v>4870.5</v>
      </c>
      <c r="K8" s="22">
        <v>509</v>
      </c>
      <c r="L8" s="23">
        <f t="shared" ref="L8:L14" si="4">K8/H8</f>
        <v>63.625</v>
      </c>
      <c r="M8" s="24">
        <f t="shared" ref="M8:M14" si="5">+J8/K8</f>
        <v>9.5687622789783884</v>
      </c>
      <c r="N8" s="25">
        <f>219982.98+68491.3+22743.5+4870.5</f>
        <v>316088.28000000003</v>
      </c>
      <c r="O8" s="26">
        <f>21611+6617+2076+509</f>
        <v>30813</v>
      </c>
      <c r="P8" s="27">
        <f t="shared" ref="P8:P14" si="6">N8/O8</f>
        <v>10.258276701392271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4</v>
      </c>
      <c r="I9" s="20">
        <v>6</v>
      </c>
      <c r="J9" s="21">
        <v>2198</v>
      </c>
      <c r="K9" s="22">
        <v>259</v>
      </c>
      <c r="L9" s="23">
        <f>K9/H9</f>
        <v>64.75</v>
      </c>
      <c r="M9" s="24">
        <f>+J9/K9</f>
        <v>8.486486486486486</v>
      </c>
      <c r="N9" s="25">
        <f>67551+29032.73+8961.6+164.5+3304.5+2198</f>
        <v>111212.33</v>
      </c>
      <c r="O9" s="26">
        <f>5607+2375+841+21+380+259</f>
        <v>9483</v>
      </c>
      <c r="P9" s="27">
        <f>N9/O9</f>
        <v>11.727547189707899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125</v>
      </c>
      <c r="D10" s="58">
        <v>41852</v>
      </c>
      <c r="E10" s="59" t="s">
        <v>9</v>
      </c>
      <c r="F10" s="60" t="s">
        <v>29</v>
      </c>
      <c r="G10" s="61">
        <v>9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92729.6+41511.8+4266+4056.5+2703.5+1782</f>
        <v>147049.40000000002</v>
      </c>
      <c r="O10" s="26">
        <f>6247+3126+257+774+516+356</f>
        <v>11276</v>
      </c>
      <c r="P10" s="27">
        <f>N10/O10</f>
        <v>13.04091876551969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23</v>
      </c>
      <c r="D11" s="58">
        <v>41985</v>
      </c>
      <c r="E11" s="59" t="s">
        <v>9</v>
      </c>
      <c r="F11" s="60" t="s">
        <v>9</v>
      </c>
      <c r="G11" s="61">
        <v>6</v>
      </c>
      <c r="H11" s="19">
        <v>1</v>
      </c>
      <c r="I11" s="20">
        <v>11</v>
      </c>
      <c r="J11" s="21">
        <v>1425.6</v>
      </c>
      <c r="K11" s="22">
        <v>285</v>
      </c>
      <c r="L11" s="23">
        <f t="shared" ref="L11" si="7">K11/H11</f>
        <v>285</v>
      </c>
      <c r="M11" s="24">
        <f t="shared" ref="M11" si="8">+J11/K11</f>
        <v>5.0021052631578948</v>
      </c>
      <c r="N11" s="25">
        <f>8510.8+3886.5+2097.5+617+108+1288+1217+2387+1022+1194+1425.6</f>
        <v>23753.399999999998</v>
      </c>
      <c r="O11" s="26">
        <f>645+331+220+36+14+161+265+494+209+372+285</f>
        <v>3032</v>
      </c>
      <c r="P11" s="27">
        <f t="shared" ref="P11" si="9">N11/O11</f>
        <v>7.8342348284960419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116</v>
      </c>
      <c r="D12" s="58">
        <v>42202</v>
      </c>
      <c r="E12" s="59" t="s">
        <v>9</v>
      </c>
      <c r="F12" s="60" t="s">
        <v>117</v>
      </c>
      <c r="G12" s="61">
        <v>56</v>
      </c>
      <c r="H12" s="19">
        <v>3</v>
      </c>
      <c r="I12" s="20">
        <v>4</v>
      </c>
      <c r="J12" s="21">
        <v>901</v>
      </c>
      <c r="K12" s="22">
        <v>106</v>
      </c>
      <c r="L12" s="23">
        <f t="shared" si="4"/>
        <v>35.333333333333336</v>
      </c>
      <c r="M12" s="24">
        <f t="shared" si="5"/>
        <v>8.5</v>
      </c>
      <c r="N12" s="25">
        <f>184618.24+54686.02+11326.21+901</f>
        <v>251531.46999999997</v>
      </c>
      <c r="O12" s="26">
        <f>18571+5704+1167+106</f>
        <v>25548</v>
      </c>
      <c r="P12" s="27">
        <f t="shared" si="6"/>
        <v>9.8454466103021758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38</v>
      </c>
      <c r="J13" s="21">
        <v>424</v>
      </c>
      <c r="K13" s="22">
        <v>41</v>
      </c>
      <c r="L13" s="23">
        <f>K13/H13</f>
        <v>41</v>
      </c>
      <c r="M13" s="24">
        <f>+J13/K13</f>
        <v>10.341463414634147</v>
      </c>
      <c r="N13" s="25">
        <f>1099708.11+593370.74+224185+52839.5+17039.5+9578+7414+5098+4983.5+10660.5+14194.5+2400+3550+2380.5+7656.5+4091.5+1713+2737+828+128+4019.35+696+742+3681+1237+1911+1320+2988+1801+2002+865+891+666+1977+185+70+1223+424</f>
        <v>2091254.2000000002</v>
      </c>
      <c r="O13" s="26">
        <f>102148+56106+22339+5539+1692+934+809+597+525+1619+1502+226+582+302+1163+486+470+558+154+16+730+93+96+595+155+233+216+393+237+257+118+138+96+381+25+14+245+41</f>
        <v>201830</v>
      </c>
      <c r="P13" s="27">
        <f>N13/O13</f>
        <v>10.36146360798692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120</v>
      </c>
      <c r="D14" s="58">
        <v>42209</v>
      </c>
      <c r="E14" s="59" t="s">
        <v>9</v>
      </c>
      <c r="F14" s="60" t="s">
        <v>29</v>
      </c>
      <c r="G14" s="61">
        <v>9</v>
      </c>
      <c r="H14" s="19">
        <v>2</v>
      </c>
      <c r="I14" s="20">
        <v>3</v>
      </c>
      <c r="J14" s="21">
        <v>421.5</v>
      </c>
      <c r="K14" s="22">
        <v>58</v>
      </c>
      <c r="L14" s="23">
        <f t="shared" si="4"/>
        <v>29</v>
      </c>
      <c r="M14" s="24">
        <f t="shared" si="5"/>
        <v>7.2672413793103452</v>
      </c>
      <c r="N14" s="25">
        <f>13656.92+5657.5+421.5</f>
        <v>19735.919999999998</v>
      </c>
      <c r="O14" s="26">
        <f>1003+438+58</f>
        <v>1499</v>
      </c>
      <c r="P14" s="27">
        <f t="shared" si="6"/>
        <v>13.166057371581052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31</v>
      </c>
      <c r="J15" s="64">
        <v>48</v>
      </c>
      <c r="K15" s="65">
        <v>7</v>
      </c>
      <c r="L15" s="66">
        <f>K15/H15</f>
        <v>7</v>
      </c>
      <c r="M15" s="67">
        <f>+J15/K15</f>
        <v>6.8571428571428568</v>
      </c>
      <c r="N15" s="68">
        <f>73428.48+65677.81+40435.99+20437+22258.56+12040.44+17815.52+6634+2166+2694+5184+2502+3981+1205+69+696+782+2067.5+665+2013.6+288+258+96+400+264+184+30+536+124+108+48</f>
        <v>285088.89999999991</v>
      </c>
      <c r="O15" s="69">
        <f>7463+6959+4805+2294+2518+1280+2169+965+358+347+662+324+455+143+13+136+154+177+51+403+36+32+12+50+33+23+5+85+20+17+7</f>
        <v>31996</v>
      </c>
      <c r="P15" s="70">
        <f>N15/O15</f>
        <v>8.9101418927365899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88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89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85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86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82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83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79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80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73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74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65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66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121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122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56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57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35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36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118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119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26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27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24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25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113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114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A9" sqref="A9:XFD9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109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110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107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102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94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95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32</vt:i4>
      </vt:variant>
    </vt:vector>
  </HeadingPairs>
  <TitlesOfParts>
    <vt:vector size="32" baseType="lpstr">
      <vt:lpstr>2015_32_07-13.08</vt:lpstr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2015-08-14T12:27:01Z</cp:lastPrinted>
  <dcterms:created xsi:type="dcterms:W3CDTF">2014-02-17T12:24:16Z</dcterms:created>
  <dcterms:modified xsi:type="dcterms:W3CDTF">2015-08-14T12:32:42Z</dcterms:modified>
</cp:coreProperties>
</file>