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9_25-27.09" sheetId="38" r:id="rId1"/>
    <sheet name="2015_38_18-20.09" sheetId="37" r:id="rId2"/>
    <sheet name="2015_37_11-13.09" sheetId="36" r:id="rId3"/>
    <sheet name="2015_36_04-06.09" sheetId="35" r:id="rId4"/>
    <sheet name="2015_35_28-30.08" sheetId="34" r:id="rId5"/>
    <sheet name="2015_34_21-23.08" sheetId="33" r:id="rId6"/>
    <sheet name="2015_33_14-16.08" sheetId="32" r:id="rId7"/>
    <sheet name="2015_32_07-09.08" sheetId="31" r:id="rId8"/>
    <sheet name="2015_31_31.07-02.08" sheetId="30" r:id="rId9"/>
    <sheet name="2015_30_24-26.07" sheetId="29" r:id="rId10"/>
    <sheet name="2015_29_17-19.07" sheetId="28" r:id="rId11"/>
    <sheet name="2015_28_10-12.07" sheetId="27" r:id="rId12"/>
    <sheet name="2015_27_03-05.07" sheetId="26" r:id="rId13"/>
    <sheet name="2015_26_26-28.06" sheetId="25" r:id="rId14"/>
    <sheet name="2015_25_19-21.06" sheetId="24" r:id="rId15"/>
    <sheet name="2015_23_05-07.06" sheetId="23" r:id="rId16"/>
    <sheet name="2015_22_29-31.05" sheetId="22" r:id="rId17"/>
    <sheet name="2015_21_22-24.05" sheetId="21" r:id="rId18"/>
    <sheet name="2015_20_15-17.05" sheetId="20" r:id="rId19"/>
    <sheet name="2015_19_08-10.05" sheetId="19" r:id="rId20"/>
    <sheet name="2015_18_01-03.05" sheetId="18" r:id="rId21"/>
    <sheet name="2015_17_24-26.04" sheetId="17" r:id="rId22"/>
    <sheet name="2015_16_17-19.04" sheetId="16" r:id="rId23"/>
    <sheet name="2015_15_10-12.04" sheetId="15" r:id="rId24"/>
    <sheet name="2015_14_03-05.04" sheetId="14" r:id="rId25"/>
    <sheet name="2015_13_27-29.03" sheetId="13" r:id="rId26"/>
    <sheet name="2015_12_20-22.03" sheetId="12" r:id="rId27"/>
    <sheet name="2015_11_13-15.03" sheetId="11" r:id="rId28"/>
    <sheet name="2015_10_06-08.03" sheetId="10" r:id="rId29"/>
    <sheet name="2015_09_27.02-01.03" sheetId="9" r:id="rId30"/>
    <sheet name="2015_08_20-22.02" sheetId="8" r:id="rId31"/>
    <sheet name="2015_07_13-15.02" sheetId="7" r:id="rId32"/>
    <sheet name="2015_06_06-08.02" sheetId="6" r:id="rId33"/>
    <sheet name="2015_05_30.01-01.02" sheetId="5" r:id="rId34"/>
    <sheet name="2015_04_23-25.01" sheetId="4" r:id="rId35"/>
    <sheet name="2015_03_16-18.01" sheetId="3" r:id="rId36"/>
    <sheet name="2015_02_09-11.01" sheetId="2" r:id="rId37"/>
    <sheet name="2015_01_02-04.01" sheetId="1" r:id="rId38"/>
  </sheets>
  <definedNames>
    <definedName name="_xlnm._FilterDatabase" localSheetId="37" hidden="1">'2015_01_02-04.01'!$J$5:$X$5</definedName>
    <definedName name="_xlnm._FilterDatabase" localSheetId="36" hidden="1">'2015_02_09-11.01'!$J$5:$X$5</definedName>
    <definedName name="_xlnm._FilterDatabase" localSheetId="35" hidden="1">'2015_03_16-18.01'!$J$5:$X$5</definedName>
    <definedName name="_xlnm._FilterDatabase" localSheetId="34" hidden="1">'2015_04_23-25.01'!$J$5:$X$5</definedName>
    <definedName name="_xlnm._FilterDatabase" localSheetId="33" hidden="1">'2015_05_30.01-01.02'!$J$5:$X$5</definedName>
    <definedName name="_xlnm._FilterDatabase" localSheetId="32" hidden="1">'2015_06_06-08.02'!$J$5:$X$5</definedName>
    <definedName name="_xlnm._FilterDatabase" localSheetId="31" hidden="1">'2015_07_13-15.02'!$J$5:$X$5</definedName>
    <definedName name="_xlnm._FilterDatabase" localSheetId="30" hidden="1">'2015_08_20-22.02'!$J$5:$X$5</definedName>
    <definedName name="_xlnm._FilterDatabase" localSheetId="29" hidden="1">'2015_09_27.02-01.03'!$J$5:$X$5</definedName>
    <definedName name="_xlnm._FilterDatabase" localSheetId="28" hidden="1">'2015_10_06-08.03'!$J$5:$X$5</definedName>
    <definedName name="_xlnm._FilterDatabase" localSheetId="27" hidden="1">'2015_11_13-15.03'!$J$5:$X$5</definedName>
    <definedName name="_xlnm._FilterDatabase" localSheetId="26" hidden="1">'2015_12_20-22.03'!$J$5:$X$5</definedName>
    <definedName name="_xlnm._FilterDatabase" localSheetId="25" hidden="1">'2015_13_27-29.03'!$J$5:$X$5</definedName>
    <definedName name="_xlnm._FilterDatabase" localSheetId="24" hidden="1">'2015_14_03-05.04'!$J$5:$X$5</definedName>
    <definedName name="_xlnm._FilterDatabase" localSheetId="23" hidden="1">'2015_15_10-12.04'!$J$5:$X$5</definedName>
    <definedName name="_xlnm._FilterDatabase" localSheetId="22" hidden="1">'2015_16_17-19.04'!$J$5:$X$5</definedName>
    <definedName name="_xlnm._FilterDatabase" localSheetId="21" hidden="1">'2015_17_24-26.04'!$J$5:$X$5</definedName>
    <definedName name="_xlnm._FilterDatabase" localSheetId="20" hidden="1">'2015_18_01-03.05'!$J$5:$X$5</definedName>
    <definedName name="_xlnm._FilterDatabase" localSheetId="19" hidden="1">'2015_19_08-10.05'!$J$5:$X$5</definedName>
    <definedName name="_xlnm._FilterDatabase" localSheetId="18" hidden="1">'2015_20_15-17.05'!$J$5:$X$5</definedName>
    <definedName name="_xlnm._FilterDatabase" localSheetId="17" hidden="1">'2015_21_22-24.05'!$J$5:$X$5</definedName>
    <definedName name="_xlnm._FilterDatabase" localSheetId="16" hidden="1">'2015_22_29-31.05'!$J$5:$X$5</definedName>
    <definedName name="_xlnm._FilterDatabase" localSheetId="15" hidden="1">'2015_23_05-07.06'!$J$5:$X$5</definedName>
    <definedName name="_xlnm._FilterDatabase" localSheetId="14" hidden="1">'2015_25_19-21.06'!$J$5:$X$5</definedName>
    <definedName name="_xlnm._FilterDatabase" localSheetId="13" hidden="1">'2015_26_26-28.06'!$J$5:$X$5</definedName>
    <definedName name="_xlnm._FilterDatabase" localSheetId="12" hidden="1">'2015_27_03-05.07'!$J$5:$X$5</definedName>
    <definedName name="_xlnm._FilterDatabase" localSheetId="11" hidden="1">'2015_28_10-12.07'!$J$5:$X$5</definedName>
    <definedName name="_xlnm._FilterDatabase" localSheetId="10" hidden="1">'2015_29_17-19.07'!$J$5:$X$5</definedName>
    <definedName name="_xlnm._FilterDatabase" localSheetId="9" hidden="1">'2015_30_24-26.07'!$J$5:$X$5</definedName>
    <definedName name="_xlnm._FilterDatabase" localSheetId="8" hidden="1">'2015_31_31.07-02.08'!$J$5:$X$5</definedName>
    <definedName name="_xlnm._FilterDatabase" localSheetId="7" hidden="1">'2015_32_07-09.08'!$J$5:$X$5</definedName>
    <definedName name="_xlnm._FilterDatabase" localSheetId="6" hidden="1">'2015_33_14-16.08'!$J$5:$X$5</definedName>
    <definedName name="_xlnm._FilterDatabase" localSheetId="5" hidden="1">'2015_34_21-23.08'!$J$5:$X$5</definedName>
    <definedName name="_xlnm._FilterDatabase" localSheetId="4" hidden="1">'2015_35_28-30.08'!$J$5:$X$5</definedName>
    <definedName name="_xlnm._FilterDatabase" localSheetId="3" hidden="1">'2015_36_04-06.09'!$J$5:$X$5</definedName>
    <definedName name="_xlnm._FilterDatabase" localSheetId="2" hidden="1">'2015_37_11-13.09'!$J$5:$X$5</definedName>
    <definedName name="_xlnm._FilterDatabase" localSheetId="1" hidden="1">'2015_38_18-20.09'!$J$5:$X$5</definedName>
    <definedName name="_xlnm._FilterDatabase" localSheetId="0" hidden="1">'2015_39_25-27.09'!$J$5:$X$5</definedName>
  </definedNames>
  <calcPr calcId="145621"/>
</workbook>
</file>

<file path=xl/calcChain.xml><?xml version="1.0" encoding="utf-8"?>
<calcChain xmlns="http://schemas.openxmlformats.org/spreadsheetml/2006/main">
  <c r="B8" i="38" l="1"/>
  <c r="B9" i="38" s="1"/>
  <c r="B7" i="38"/>
  <c r="B6" i="38"/>
  <c r="X6" i="38" l="1"/>
  <c r="Q6" i="38"/>
  <c r="R6" i="38" s="1"/>
  <c r="P6" i="38"/>
  <c r="X9" i="38"/>
  <c r="Q9" i="38"/>
  <c r="R9" i="38" s="1"/>
  <c r="P9" i="38"/>
  <c r="X8" i="38"/>
  <c r="Q8" i="38"/>
  <c r="R8" i="38" s="1"/>
  <c r="P8" i="38"/>
  <c r="U8" i="38" s="1"/>
  <c r="X7" i="38"/>
  <c r="Q7" i="38"/>
  <c r="R7" i="38" s="1"/>
  <c r="P7" i="38"/>
  <c r="U7" i="38" s="1"/>
  <c r="S6" i="38" l="1"/>
  <c r="U6" i="38"/>
  <c r="S8" i="38"/>
  <c r="S9" i="38"/>
  <c r="U9" i="38"/>
  <c r="S7" i="38"/>
  <c r="X9" i="37"/>
  <c r="Q9" i="37"/>
  <c r="P9" i="37"/>
  <c r="U9" i="37" s="1"/>
  <c r="X8" i="37"/>
  <c r="Q8" i="37"/>
  <c r="R8" i="37" s="1"/>
  <c r="P8" i="37"/>
  <c r="X7" i="37"/>
  <c r="Q7" i="37"/>
  <c r="R7" i="37" s="1"/>
  <c r="P7" i="37"/>
  <c r="U7" i="37" s="1"/>
  <c r="B7" i="37"/>
  <c r="B8" i="37" s="1"/>
  <c r="B9" i="37" s="1"/>
  <c r="X6" i="37"/>
  <c r="Q6" i="37"/>
  <c r="R6" i="37" s="1"/>
  <c r="P6" i="37"/>
  <c r="U6" i="37" s="1"/>
  <c r="B6" i="37"/>
  <c r="S8" i="37" l="1"/>
  <c r="S6" i="37"/>
  <c r="S9" i="37"/>
  <c r="S7" i="37"/>
  <c r="U8" i="37"/>
  <c r="R9" i="37"/>
  <c r="B7" i="36"/>
  <c r="B8" i="36" s="1"/>
  <c r="B9" i="36" s="1"/>
  <c r="B10" i="36" s="1"/>
  <c r="B6" i="36"/>
  <c r="X10" i="36"/>
  <c r="Q10" i="36"/>
  <c r="R10" i="36" s="1"/>
  <c r="P10" i="36"/>
  <c r="S10" i="36" l="1"/>
  <c r="U10" i="36"/>
  <c r="X7" i="36" l="1"/>
  <c r="Q7" i="36"/>
  <c r="R7" i="36" s="1"/>
  <c r="P7" i="36"/>
  <c r="U7" i="36" s="1"/>
  <c r="X6" i="36"/>
  <c r="Q6" i="36"/>
  <c r="R6" i="36" s="1"/>
  <c r="P6" i="36"/>
  <c r="X9" i="36"/>
  <c r="Q9" i="36"/>
  <c r="R9" i="36" s="1"/>
  <c r="P9" i="36"/>
  <c r="X8" i="36"/>
  <c r="Q8" i="36"/>
  <c r="R8" i="36" s="1"/>
  <c r="P8" i="36"/>
  <c r="U8" i="36" s="1"/>
  <c r="S6" i="36" l="1"/>
  <c r="S8" i="36"/>
  <c r="U6" i="36"/>
  <c r="S7" i="36"/>
  <c r="S9" i="36"/>
  <c r="U9" i="36"/>
  <c r="B6" i="35"/>
  <c r="B7" i="35" s="1"/>
  <c r="B8" i="35" s="1"/>
  <c r="X6" i="35"/>
  <c r="Q6" i="35"/>
  <c r="R6" i="35" s="1"/>
  <c r="P6" i="35"/>
  <c r="U6" i="35" s="1"/>
  <c r="X8" i="35"/>
  <c r="Q8" i="35"/>
  <c r="R8" i="35" s="1"/>
  <c r="P8" i="35"/>
  <c r="U8" i="35" s="1"/>
  <c r="X7" i="35"/>
  <c r="Q7" i="35"/>
  <c r="R7" i="35" s="1"/>
  <c r="P7" i="35"/>
  <c r="U7" i="35" s="1"/>
  <c r="S7" i="35" l="1"/>
  <c r="S6" i="35"/>
  <c r="S8" i="35"/>
  <c r="B7" i="34"/>
  <c r="B8" i="34" s="1"/>
  <c r="B9" i="34" s="1"/>
  <c r="B10" i="34" s="1"/>
  <c r="B6" i="34"/>
  <c r="X7" i="34"/>
  <c r="Q7" i="34"/>
  <c r="R7" i="34" s="1"/>
  <c r="P7" i="34"/>
  <c r="U7" i="34" s="1"/>
  <c r="X10" i="34"/>
  <c r="Q10" i="34"/>
  <c r="R10" i="34" s="1"/>
  <c r="P10" i="34"/>
  <c r="U10" i="34" s="1"/>
  <c r="X9" i="34"/>
  <c r="Q9" i="34"/>
  <c r="P9" i="34"/>
  <c r="U9" i="34" s="1"/>
  <c r="X8" i="34"/>
  <c r="Q8" i="34"/>
  <c r="R8" i="34" s="1"/>
  <c r="P8" i="34"/>
  <c r="X6" i="34"/>
  <c r="Q6" i="34"/>
  <c r="R6" i="34" s="1"/>
  <c r="P6" i="34"/>
  <c r="U6" i="34" s="1"/>
  <c r="S8" i="34" l="1"/>
  <c r="S6" i="34"/>
  <c r="S7" i="34"/>
  <c r="S9" i="34"/>
  <c r="S10" i="34"/>
  <c r="U8" i="34"/>
  <c r="R9" i="34"/>
  <c r="B8" i="33"/>
  <c r="B9" i="33" s="1"/>
  <c r="B7" i="33"/>
  <c r="B6" i="33"/>
  <c r="X6" i="33"/>
  <c r="Q6" i="33"/>
  <c r="R6" i="33" s="1"/>
  <c r="P6" i="33"/>
  <c r="U6" i="33" s="1"/>
  <c r="X9" i="33"/>
  <c r="Q9" i="33"/>
  <c r="P9" i="33"/>
  <c r="U9" i="33" s="1"/>
  <c r="X8" i="33"/>
  <c r="Q8" i="33"/>
  <c r="R8" i="33" s="1"/>
  <c r="P8" i="33"/>
  <c r="X7" i="33"/>
  <c r="Q7" i="33"/>
  <c r="R7" i="33" s="1"/>
  <c r="P7" i="33"/>
  <c r="U7" i="33" s="1"/>
  <c r="S6" i="33" l="1"/>
  <c r="S7" i="33"/>
  <c r="S8" i="33"/>
  <c r="S9" i="33"/>
  <c r="U8" i="33"/>
  <c r="R9" i="33"/>
  <c r="B7" i="32"/>
  <c r="B8" i="32" s="1"/>
  <c r="B6" i="32"/>
  <c r="X6" i="32" l="1"/>
  <c r="Q6" i="32"/>
  <c r="R6" i="32" s="1"/>
  <c r="P6" i="32"/>
  <c r="U6" i="32" s="1"/>
  <c r="X8" i="32"/>
  <c r="Q8" i="32"/>
  <c r="P8" i="32"/>
  <c r="U8" i="32" s="1"/>
  <c r="X7" i="32"/>
  <c r="Q7" i="32"/>
  <c r="R7" i="32" s="1"/>
  <c r="P7" i="32"/>
  <c r="S7" i="32" l="1"/>
  <c r="U7" i="32"/>
  <c r="S6" i="32"/>
  <c r="S8" i="32"/>
  <c r="R8" i="32"/>
  <c r="B7" i="3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<sst xmlns="http://schemas.openxmlformats.org/spreadsheetml/2006/main" count="1615" uniqueCount="138">
  <si>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</si>
  <si>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</si>
  <si>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</si>
  <si>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</si>
  <si>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</si>
  <si>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</si>
  <si>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</si>
  <si>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</si>
  <si>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</si>
  <si>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</si>
  <si>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</si>
  <si>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</si>
  <si>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</si>
  <si>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</si>
  <si>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</si>
  <si>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</si>
  <si>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</si>
  <si>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</si>
  <si>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</si>
  <si>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</si>
  <si>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</si>
  <si>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</si>
  <si>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</si>
  <si>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</si>
  <si>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</si>
  <si>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</si>
  <si>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</si>
  <si>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</si>
  <si>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</si>
  <si>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</si>
  <si>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</si>
  <si>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</si>
  <si>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</si>
  <si>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</si>
  <si>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</si>
  <si>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</si>
  <si>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</si>
  <si>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</si>
  <si>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</si>
  <si>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</si>
  <si>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</si>
  <si>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</si>
  <si>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</si>
  <si>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</si>
  <si>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</si>
  <si>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</si>
  <si>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</si>
  <si>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</si>
  <si>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</si>
  <si>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</si>
  <si>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</si>
  <si>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</si>
  <si>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</si>
  <si>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</si>
  <si>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</si>
  <si>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</si>
  <si>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</si>
  <si>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</si>
  <si>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</si>
  <si>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</si>
  <si>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</si>
  <si>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</si>
  <si>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</si>
  <si>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</si>
  <si>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</si>
  <si>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</si>
  <si>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</si>
  <si>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</si>
  <si>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</si>
  <si>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</si>
  <si>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</si>
  <si>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</si>
  <si>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</si>
  <si>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</si>
  <si>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</si>
  <si>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</si>
  <si>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</si>
  <si>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</si>
  <si>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</si>
  <si>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</si>
  <si>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</si>
  <si>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</si>
  <si>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</si>
  <si>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</si>
  <si>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</si>
  <si>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</si>
  <si>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</si>
  <si>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</si>
  <si>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</si>
  <si>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</si>
  <si>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</si>
  <si>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</si>
  <si>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</si>
  <si>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</si>
  <si>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</si>
  <si>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</si>
  <si>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</si>
  <si>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</si>
  <si>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</si>
  <si>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</si>
  <si>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</si>
  <si>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</si>
  <si>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</si>
  <si>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</si>
  <si>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</si>
  <si>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</si>
  <si>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</si>
  <si>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</si>
  <si>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</si>
  <si>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</si>
  <si>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</si>
  <si>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</si>
  <si>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</si>
  <si>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</si>
  <si>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</si>
  <si>
    <t>2015 / 33</t>
  </si>
  <si>
    <t>14 - 16 Ağustos 2015</t>
  </si>
  <si>
    <t>GIFT, THE</t>
  </si>
  <si>
    <t>2015 / 34</t>
  </si>
  <si>
    <t>21 - 23 Ağustos 2015</t>
  </si>
  <si>
    <t>SINISTER 2</t>
  </si>
  <si>
    <t>2015 / 35</t>
  </si>
  <si>
    <t>28 - 30 Ağustos 2015</t>
  </si>
  <si>
    <t>WE ARE YOUR FRIENDS</t>
  </si>
  <si>
    <t>2015 / 36</t>
  </si>
  <si>
    <t>04 - 06 Eylül 2015</t>
  </si>
  <si>
    <t>EXETER (BACKMASK)</t>
  </si>
  <si>
    <t>2015 / 37</t>
  </si>
  <si>
    <t>11 - 13 Eylül 2015</t>
  </si>
  <si>
    <t>STAND BY ME DORAEMON</t>
  </si>
  <si>
    <t>BEFORE WE GO</t>
  </si>
  <si>
    <t>2015 / 38</t>
  </si>
  <si>
    <t>18 - 20 Eylül 2015</t>
  </si>
  <si>
    <t>2015 / 39</t>
  </si>
  <si>
    <t>25 - 27 Eylül 2015</t>
  </si>
  <si>
    <t>YOK ARTIK</t>
  </si>
  <si>
    <t>AC FİLM</t>
  </si>
  <si>
    <t>Lokasyon Adedi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</si>
</sst>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7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51" xfId="0" applyFont="1" applyFill="1" applyBorder="1" applyAlignment="1" applyProtection="1">
      <alignment horizontal="right" vertical="center"/>
    </xf>
    <xf numFmtId="169" fontId="9" fillId="3" borderId="52" xfId="0" applyNumberFormat="1" applyFont="1" applyFill="1" applyBorder="1" applyAlignment="1">
      <alignment horizontal="left" vertical="center" shrinkToFit="1"/>
    </xf>
    <xf numFmtId="164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7" fontId="9" fillId="0" borderId="56" xfId="2" applyNumberFormat="1" applyFont="1" applyFill="1" applyBorder="1" applyAlignment="1">
      <alignment horizontal="right" vertical="center" shrinkToFit="1"/>
    </xf>
    <xf numFmtId="168" fontId="9" fillId="0" borderId="53" xfId="2" applyNumberFormat="1" applyFont="1" applyFill="1" applyBorder="1" applyAlignment="1">
      <alignment horizontal="right" vertical="center" shrinkToFit="1"/>
    </xf>
    <xf numFmtId="167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8" fontId="9" fillId="3" borderId="53" xfId="2" applyNumberFormat="1" applyFont="1" applyFill="1" applyBorder="1" applyAlignment="1">
      <alignment horizontal="right" vertical="center" shrinkToFit="1"/>
    </xf>
    <xf numFmtId="166" fontId="9" fillId="3" borderId="57" xfId="2" applyNumberFormat="1" applyFont="1" applyFill="1" applyBorder="1" applyAlignment="1">
      <alignment vertical="center" shrinkToFit="1"/>
    </xf>
    <xf numFmtId="167" fontId="5" fillId="0" borderId="56" xfId="2" applyNumberFormat="1" applyFont="1" applyFill="1" applyBorder="1" applyAlignment="1" applyProtection="1">
      <alignment horizontal="right" vertical="center" shrinkToFit="1"/>
    </xf>
    <xf numFmtId="170" fontId="9" fillId="3" borderId="57" xfId="2" applyNumberFormat="1" applyFont="1" applyFill="1" applyBorder="1" applyAlignment="1">
      <alignment vertical="center" shrinkToFit="1"/>
    </xf>
    <xf numFmtId="167" fontId="9" fillId="0" borderId="56" xfId="0" applyNumberFormat="1" applyFont="1" applyFill="1" applyBorder="1" applyAlignment="1">
      <alignment vertical="center" shrinkToFit="1"/>
    </xf>
    <xf numFmtId="168" fontId="9" fillId="0" borderId="53" xfId="2" applyNumberFormat="1" applyFont="1" applyFill="1" applyBorder="1" applyAlignment="1" applyProtection="1">
      <alignment vertical="center" shrinkToFit="1"/>
      <protection locked="0"/>
    </xf>
    <xf numFmtId="167" fontId="9" fillId="3" borderId="57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 applyProtection="1">
      <alignment horizontal="right" vertical="center"/>
    </xf>
    <xf numFmtId="169" fontId="9" fillId="3" borderId="4" xfId="0" applyNumberFormat="1" applyFont="1" applyFill="1" applyBorder="1" applyAlignment="1">
      <alignment horizontal="left" vertical="center" shrinkToFit="1"/>
    </xf>
    <xf numFmtId="164" fontId="9" fillId="3" borderId="58" xfId="0" applyNumberFormat="1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167" fontId="9" fillId="0" borderId="61" xfId="2" applyNumberFormat="1" applyFont="1" applyFill="1" applyBorder="1" applyAlignment="1">
      <alignment horizontal="right" vertical="center" shrinkToFit="1"/>
    </xf>
    <xf numFmtId="168" fontId="9" fillId="0" borderId="58" xfId="2" applyNumberFormat="1" applyFont="1" applyFill="1" applyBorder="1" applyAlignment="1">
      <alignment horizontal="right" vertical="center" shrinkToFit="1"/>
    </xf>
    <xf numFmtId="167" fontId="5" fillId="3" borderId="61" xfId="2" applyNumberFormat="1" applyFont="1" applyFill="1" applyBorder="1" applyAlignment="1" applyProtection="1">
      <alignment horizontal="right" vertical="center" shrinkToFit="1"/>
    </xf>
    <xf numFmtId="3" fontId="5" fillId="3" borderId="58" xfId="2" applyNumberFormat="1" applyFont="1" applyFill="1" applyBorder="1" applyAlignment="1" applyProtection="1">
      <alignment horizontal="right" vertical="center" shrinkToFit="1"/>
    </xf>
    <xf numFmtId="168" fontId="9" fillId="3" borderId="58" xfId="2" applyNumberFormat="1" applyFont="1" applyFill="1" applyBorder="1" applyAlignment="1">
      <alignment horizontal="right" vertical="center" shrinkToFit="1"/>
    </xf>
    <xf numFmtId="166" fontId="9" fillId="3" borderId="62" xfId="2" applyNumberFormat="1" applyFont="1" applyFill="1" applyBorder="1" applyAlignment="1">
      <alignment vertical="center" shrinkToFit="1"/>
    </xf>
    <xf numFmtId="167" fontId="5" fillId="0" borderId="61" xfId="2" applyNumberFormat="1" applyFont="1" applyFill="1" applyBorder="1" applyAlignment="1" applyProtection="1">
      <alignment horizontal="right" vertical="center" shrinkToFit="1"/>
    </xf>
    <xf numFmtId="170" fontId="9" fillId="3" borderId="62" xfId="2" applyNumberFormat="1" applyFont="1" applyFill="1" applyBorder="1" applyAlignment="1">
      <alignment vertical="center" shrinkToFit="1"/>
    </xf>
    <xf numFmtId="167" fontId="9" fillId="0" borderId="61" xfId="0" applyNumberFormat="1" applyFont="1" applyFill="1" applyBorder="1" applyAlignment="1">
      <alignment vertical="center" shrinkToFit="1"/>
    </xf>
    <xf numFmtId="168" fontId="9" fillId="0" borderId="58" xfId="2" applyNumberFormat="1" applyFont="1" applyFill="1" applyBorder="1" applyAlignment="1" applyProtection="1">
      <alignment vertical="center" shrinkToFit="1"/>
      <protection locked="0"/>
    </xf>
    <xf numFmtId="167" fontId="9" fillId="3" borderId="62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171450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7" width="5.85546875" style="1" customWidth="1"/>
    <col min="8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10.8554687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133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134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135</v>
      </c>
      <c r="D6" s="39">
        <v>42272</v>
      </c>
      <c r="E6" s="40" t="s">
        <v>21</v>
      </c>
      <c r="F6" s="41" t="s">
        <v>136</v>
      </c>
      <c r="G6" s="42">
        <v>183</v>
      </c>
      <c r="H6" s="43">
        <v>188</v>
      </c>
      <c r="I6" s="44">
        <v>1</v>
      </c>
      <c r="J6" s="45">
        <v>359337.7</v>
      </c>
      <c r="K6" s="46">
        <v>29960</v>
      </c>
      <c r="L6" s="45">
        <v>370230.1</v>
      </c>
      <c r="M6" s="46">
        <v>30769</v>
      </c>
      <c r="N6" s="45">
        <v>297844.3</v>
      </c>
      <c r="O6" s="46">
        <v>24866</v>
      </c>
      <c r="P6" s="47">
        <f>+J6+L6+N6</f>
        <v>1027412.1000000001</v>
      </c>
      <c r="Q6" s="48">
        <f>K6+M6+O6</f>
        <v>85595</v>
      </c>
      <c r="R6" s="49">
        <f>Q6/H6</f>
        <v>455.29255319148939</v>
      </c>
      <c r="S6" s="50">
        <f>+P6/Q6</f>
        <v>12.003178924002571</v>
      </c>
      <c r="T6" s="51"/>
      <c r="U6" s="52" t="e">
        <f t="shared" ref="U6" si="0">-(T6-P6)/T6</f>
        <v>#DIV/0!</v>
      </c>
      <c r="V6" s="53">
        <v>1027412.1000000001</v>
      </c>
      <c r="W6" s="54">
        <v>85595</v>
      </c>
      <c r="X6" s="55">
        <f>V6/W6</f>
        <v>12.003178924002571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129</v>
      </c>
      <c r="D7" s="100">
        <v>42258</v>
      </c>
      <c r="E7" s="101" t="s">
        <v>21</v>
      </c>
      <c r="F7" s="102" t="s">
        <v>113</v>
      </c>
      <c r="G7" s="103">
        <v>29</v>
      </c>
      <c r="H7" s="104">
        <v>29</v>
      </c>
      <c r="I7" s="105">
        <v>3</v>
      </c>
      <c r="J7" s="106">
        <v>10507.5</v>
      </c>
      <c r="K7" s="107">
        <v>769</v>
      </c>
      <c r="L7" s="106">
        <v>12750.5</v>
      </c>
      <c r="M7" s="107">
        <v>938</v>
      </c>
      <c r="N7" s="106">
        <v>13912</v>
      </c>
      <c r="O7" s="107">
        <v>1002</v>
      </c>
      <c r="P7" s="108">
        <f>+J7+L7+N7</f>
        <v>37170</v>
      </c>
      <c r="Q7" s="109">
        <f>K7+M7+O7</f>
        <v>2709</v>
      </c>
      <c r="R7" s="110">
        <f>Q7/H7</f>
        <v>93.41379310344827</v>
      </c>
      <c r="S7" s="111">
        <f>+P7/Q7</f>
        <v>13.720930232558139</v>
      </c>
      <c r="T7" s="112">
        <v>113037.18</v>
      </c>
      <c r="U7" s="113">
        <f t="shared" ref="U7:U9" si="2">-(T7-P7)/T7</f>
        <v>-0.67117014065637515</v>
      </c>
      <c r="V7" s="114">
        <v>560775.93000000005</v>
      </c>
      <c r="W7" s="115">
        <v>45558</v>
      </c>
      <c r="X7" s="116">
        <f>V7/W7</f>
        <v>12.309055050704597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130</v>
      </c>
      <c r="D8" s="100">
        <v>42258</v>
      </c>
      <c r="E8" s="101" t="s">
        <v>21</v>
      </c>
      <c r="F8" s="102" t="s">
        <v>21</v>
      </c>
      <c r="G8" s="103">
        <v>4</v>
      </c>
      <c r="H8" s="104">
        <v>4</v>
      </c>
      <c r="I8" s="105">
        <v>3</v>
      </c>
      <c r="J8" s="106">
        <v>1127</v>
      </c>
      <c r="K8" s="107">
        <v>67</v>
      </c>
      <c r="L8" s="106">
        <v>1688</v>
      </c>
      <c r="M8" s="107">
        <v>104</v>
      </c>
      <c r="N8" s="106">
        <v>1613</v>
      </c>
      <c r="O8" s="107">
        <v>103</v>
      </c>
      <c r="P8" s="108">
        <f>+J8+L8+N8</f>
        <v>4428</v>
      </c>
      <c r="Q8" s="109">
        <f>K8+M8+O8</f>
        <v>274</v>
      </c>
      <c r="R8" s="110">
        <f>Q8/H8</f>
        <v>68.5</v>
      </c>
      <c r="S8" s="111">
        <f>+P8/Q8</f>
        <v>16.160583941605839</v>
      </c>
      <c r="T8" s="112">
        <v>28637.11</v>
      </c>
      <c r="U8" s="113">
        <f t="shared" si="2"/>
        <v>-0.84537545862693553</v>
      </c>
      <c r="V8" s="114">
        <v>205707.16</v>
      </c>
      <c r="W8" s="115">
        <v>17302</v>
      </c>
      <c r="X8" s="116">
        <f>V8/W8</f>
        <v>11.889212807767889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126</v>
      </c>
      <c r="D9" s="119">
        <v>42251</v>
      </c>
      <c r="E9" s="120" t="s">
        <v>21</v>
      </c>
      <c r="F9" s="121" t="s">
        <v>28</v>
      </c>
      <c r="G9" s="122">
        <v>7</v>
      </c>
      <c r="H9" s="123">
        <v>7</v>
      </c>
      <c r="I9" s="124">
        <v>4</v>
      </c>
      <c r="J9" s="125">
        <v>1451</v>
      </c>
      <c r="K9" s="126">
        <v>179</v>
      </c>
      <c r="L9" s="125">
        <v>983.5</v>
      </c>
      <c r="M9" s="126">
        <v>116</v>
      </c>
      <c r="N9" s="125">
        <v>736.5</v>
      </c>
      <c r="O9" s="126">
        <v>89</v>
      </c>
      <c r="P9" s="127">
        <f>+J9+L9+N9</f>
        <v>3171</v>
      </c>
      <c r="Q9" s="128">
        <f>K9+M9+O9</f>
        <v>384</v>
      </c>
      <c r="R9" s="129">
        <f>Q9/H9</f>
        <v>54.857142857142854</v>
      </c>
      <c r="S9" s="130">
        <f>+P9/Q9</f>
        <v>8.2578125</v>
      </c>
      <c r="T9" s="131">
        <v>1628</v>
      </c>
      <c r="U9" s="132">
        <f t="shared" si="2"/>
        <v>0.94778869778869779</v>
      </c>
      <c r="V9" s="133">
        <v>188146.45</v>
      </c>
      <c r="W9" s="134">
        <v>18776</v>
      </c>
      <c r="X9" s="135">
        <f>V9/W9</f>
        <v>10.02058212611845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129</v>
      </c>
      <c r="D6" s="39">
        <v>42258</v>
      </c>
      <c r="E6" s="40" t="s">
        <v>21</v>
      </c>
      <c r="F6" s="41" t="s">
        <v>113</v>
      </c>
      <c r="G6" s="42">
        <v>49</v>
      </c>
      <c r="H6" s="43">
        <v>94</v>
      </c>
      <c r="I6" s="44">
        <v>2</v>
      </c>
      <c r="J6" s="45">
        <v>20866.599999999999</v>
      </c>
      <c r="K6" s="46">
        <v>1655</v>
      </c>
      <c r="L6" s="45">
        <v>45462.14</v>
      </c>
      <c r="M6" s="46">
        <v>3423</v>
      </c>
      <c r="N6" s="45">
        <v>46708.44</v>
      </c>
      <c r="O6" s="46">
        <v>3546</v>
      </c>
      <c r="P6" s="47">
        <f>+J6+L6+N6</f>
        <v>113037.18</v>
      </c>
      <c r="Q6" s="48">
        <f>K6+M6+O6</f>
        <v>8624</v>
      </c>
      <c r="R6" s="49">
        <f>Q6/H6</f>
        <v>91.744680851063833</v>
      </c>
      <c r="S6" s="50">
        <f>+P6/Q6</f>
        <v>13.107279684601112</v>
      </c>
      <c r="T6" s="51">
        <v>198324.14</v>
      </c>
      <c r="U6" s="52">
        <f t="shared" ref="U6:U9" si="0">-(T6-P6)/T6</f>
        <v>-0.43003821925056634</v>
      </c>
      <c r="V6" s="53">
        <v>431078.04</v>
      </c>
      <c r="W6" s="54">
        <v>34881</v>
      </c>
      <c r="X6" s="55">
        <f>V6/W6</f>
        <v>12.358534445686763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130</v>
      </c>
      <c r="D7" s="100">
        <v>42258</v>
      </c>
      <c r="E7" s="101" t="s">
        <v>21</v>
      </c>
      <c r="F7" s="102" t="s">
        <v>21</v>
      </c>
      <c r="G7" s="103">
        <v>16</v>
      </c>
      <c r="H7" s="104">
        <v>24</v>
      </c>
      <c r="I7" s="105">
        <v>2</v>
      </c>
      <c r="J7" s="106">
        <v>7579.5</v>
      </c>
      <c r="K7" s="107">
        <v>570</v>
      </c>
      <c r="L7" s="106">
        <v>10790.61</v>
      </c>
      <c r="M7" s="107">
        <v>749</v>
      </c>
      <c r="N7" s="106">
        <v>10267</v>
      </c>
      <c r="O7" s="107">
        <v>745</v>
      </c>
      <c r="P7" s="108">
        <f>+J7+L7+N7</f>
        <v>28637.11</v>
      </c>
      <c r="Q7" s="109">
        <f>K7+M7+O7</f>
        <v>2064</v>
      </c>
      <c r="R7" s="110">
        <f>Q7/H7</f>
        <v>86</v>
      </c>
      <c r="S7" s="111">
        <f>+P7/Q7</f>
        <v>13.874568798449612</v>
      </c>
      <c r="T7" s="112">
        <v>80108.05</v>
      </c>
      <c r="U7" s="113">
        <f t="shared" si="0"/>
        <v>-0.64251894784606545</v>
      </c>
      <c r="V7" s="114">
        <v>171032.16</v>
      </c>
      <c r="W7" s="115">
        <v>14622</v>
      </c>
      <c r="X7" s="116">
        <f>V7/W7</f>
        <v>11.696906032006567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126</v>
      </c>
      <c r="D8" s="100">
        <v>42251</v>
      </c>
      <c r="E8" s="101" t="s">
        <v>21</v>
      </c>
      <c r="F8" s="102" t="s">
        <v>28</v>
      </c>
      <c r="G8" s="103">
        <v>35</v>
      </c>
      <c r="H8" s="104">
        <v>5</v>
      </c>
      <c r="I8" s="105">
        <v>3</v>
      </c>
      <c r="J8" s="106">
        <v>430.5</v>
      </c>
      <c r="K8" s="107">
        <v>50</v>
      </c>
      <c r="L8" s="106">
        <v>611</v>
      </c>
      <c r="M8" s="107">
        <v>70</v>
      </c>
      <c r="N8" s="106">
        <v>586.5</v>
      </c>
      <c r="O8" s="107">
        <v>68</v>
      </c>
      <c r="P8" s="108">
        <f>+J8+L8+N8</f>
        <v>1628</v>
      </c>
      <c r="Q8" s="109">
        <f>K8+M8+O8</f>
        <v>188</v>
      </c>
      <c r="R8" s="110">
        <f>Q8/H8</f>
        <v>37.6</v>
      </c>
      <c r="S8" s="111">
        <f>+P8/Q8</f>
        <v>8.6595744680851059</v>
      </c>
      <c r="T8" s="112">
        <v>35078.5</v>
      </c>
      <c r="U8" s="113">
        <f t="shared" si="0"/>
        <v>-0.95358980572145335</v>
      </c>
      <c r="V8" s="114">
        <v>182848.95</v>
      </c>
      <c r="W8" s="115">
        <v>18137</v>
      </c>
      <c r="X8" s="116">
        <f>V8/W8</f>
        <v>10.08154325412141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120</v>
      </c>
      <c r="D9" s="119">
        <v>42237</v>
      </c>
      <c r="E9" s="120" t="s">
        <v>21</v>
      </c>
      <c r="F9" s="121" t="s">
        <v>91</v>
      </c>
      <c r="G9" s="122">
        <v>27</v>
      </c>
      <c r="H9" s="123">
        <v>1</v>
      </c>
      <c r="I9" s="124">
        <v>5</v>
      </c>
      <c r="J9" s="125">
        <v>416.5</v>
      </c>
      <c r="K9" s="126">
        <v>29</v>
      </c>
      <c r="L9" s="125">
        <v>581.5</v>
      </c>
      <c r="M9" s="126">
        <v>40</v>
      </c>
      <c r="N9" s="125">
        <v>564.5</v>
      </c>
      <c r="O9" s="126">
        <v>40</v>
      </c>
      <c r="P9" s="127">
        <f>+J9+L9+N9</f>
        <v>1562.5</v>
      </c>
      <c r="Q9" s="128">
        <f>K9+M9+O9</f>
        <v>109</v>
      </c>
      <c r="R9" s="129">
        <f>Q9/H9</f>
        <v>109</v>
      </c>
      <c r="S9" s="130">
        <f>+P9/Q9</f>
        <v>14.334862385321101</v>
      </c>
      <c r="T9" s="131">
        <v>8851</v>
      </c>
      <c r="U9" s="132">
        <f t="shared" si="0"/>
        <v>-0.82346627499717551</v>
      </c>
      <c r="V9" s="133">
        <v>483296.06</v>
      </c>
      <c r="W9" s="134">
        <v>46836</v>
      </c>
      <c r="X9" s="135">
        <f>V9/W9</f>
        <v>10.318901272525407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129</v>
      </c>
      <c r="D6" s="39">
        <v>42258</v>
      </c>
      <c r="E6" s="40" t="s">
        <v>21</v>
      </c>
      <c r="F6" s="41" t="s">
        <v>113</v>
      </c>
      <c r="G6" s="42">
        <v>49</v>
      </c>
      <c r="H6" s="43">
        <v>116</v>
      </c>
      <c r="I6" s="44">
        <v>1</v>
      </c>
      <c r="J6" s="45">
        <v>35194.9</v>
      </c>
      <c r="K6" s="46">
        <v>2777</v>
      </c>
      <c r="L6" s="45">
        <v>77265.2</v>
      </c>
      <c r="M6" s="46">
        <v>5852</v>
      </c>
      <c r="N6" s="45">
        <v>85864.04</v>
      </c>
      <c r="O6" s="46">
        <v>6663</v>
      </c>
      <c r="P6" s="47">
        <f>+J6+L6+N6</f>
        <v>198324.14</v>
      </c>
      <c r="Q6" s="48">
        <f>K6+M6+O6</f>
        <v>15292</v>
      </c>
      <c r="R6" s="49">
        <f>Q6/H6</f>
        <v>131.82758620689654</v>
      </c>
      <c r="S6" s="50">
        <f>+P6/Q6</f>
        <v>12.969143342924406</v>
      </c>
      <c r="T6" s="51"/>
      <c r="U6" s="52" t="e">
        <f t="shared" ref="U6:U7" si="0">-(T6-P6)/T6</f>
        <v>#DIV/0!</v>
      </c>
      <c r="V6" s="53">
        <v>198324.14</v>
      </c>
      <c r="W6" s="54">
        <v>15292</v>
      </c>
      <c r="X6" s="55">
        <f>V6/W6</f>
        <v>12.969143342924406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130</v>
      </c>
      <c r="D7" s="100">
        <v>42258</v>
      </c>
      <c r="E7" s="101" t="s">
        <v>21</v>
      </c>
      <c r="F7" s="102" t="s">
        <v>21</v>
      </c>
      <c r="G7" s="103">
        <v>16</v>
      </c>
      <c r="H7" s="104">
        <v>42</v>
      </c>
      <c r="I7" s="105">
        <v>1</v>
      </c>
      <c r="J7" s="106">
        <v>16403.5</v>
      </c>
      <c r="K7" s="107">
        <v>1342</v>
      </c>
      <c r="L7" s="106">
        <v>33188</v>
      </c>
      <c r="M7" s="107">
        <v>2486</v>
      </c>
      <c r="N7" s="106">
        <v>30516.55</v>
      </c>
      <c r="O7" s="107">
        <v>2393</v>
      </c>
      <c r="P7" s="108">
        <f>+J7+L7+N7</f>
        <v>80108.05</v>
      </c>
      <c r="Q7" s="109">
        <f>K7+M7+O7</f>
        <v>6221</v>
      </c>
      <c r="R7" s="110">
        <f>Q7/H7</f>
        <v>148.11904761904762</v>
      </c>
      <c r="S7" s="111">
        <f>+P7/Q7</f>
        <v>12.877037453785565</v>
      </c>
      <c r="T7" s="112"/>
      <c r="U7" s="113" t="e">
        <f t="shared" si="0"/>
        <v>#DIV/0!</v>
      </c>
      <c r="V7" s="114">
        <v>80108.05</v>
      </c>
      <c r="W7" s="115">
        <v>6221</v>
      </c>
      <c r="X7" s="116">
        <f>V7/W7</f>
        <v>12.877037453785565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126</v>
      </c>
      <c r="D8" s="100">
        <v>42251</v>
      </c>
      <c r="E8" s="101" t="s">
        <v>21</v>
      </c>
      <c r="F8" s="102" t="s">
        <v>28</v>
      </c>
      <c r="G8" s="103">
        <v>35</v>
      </c>
      <c r="H8" s="104">
        <v>56</v>
      </c>
      <c r="I8" s="105">
        <v>2</v>
      </c>
      <c r="J8" s="106">
        <v>11821.5</v>
      </c>
      <c r="K8" s="107">
        <v>1171</v>
      </c>
      <c r="L8" s="106">
        <v>13808.5</v>
      </c>
      <c r="M8" s="107">
        <v>1307</v>
      </c>
      <c r="N8" s="106">
        <v>9448.5</v>
      </c>
      <c r="O8" s="107">
        <v>861</v>
      </c>
      <c r="P8" s="108">
        <f>+J8+L8+N8</f>
        <v>35078.5</v>
      </c>
      <c r="Q8" s="109">
        <f>K8+M8+O8</f>
        <v>3339</v>
      </c>
      <c r="R8" s="110">
        <f>Q8/H8</f>
        <v>59.625</v>
      </c>
      <c r="S8" s="111">
        <f>+P8/Q8</f>
        <v>10.505690326445043</v>
      </c>
      <c r="T8" s="112">
        <v>67392.3</v>
      </c>
      <c r="U8" s="113">
        <f t="shared" ref="U8:U10" si="2">-(T8-P8)/T8</f>
        <v>-0.47948801272548941</v>
      </c>
      <c r="V8" s="114">
        <v>162105.78</v>
      </c>
      <c r="W8" s="115">
        <v>15873</v>
      </c>
      <c r="X8" s="116">
        <f>V8/W8</f>
        <v>10.212674352674352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120</v>
      </c>
      <c r="D9" s="100">
        <v>42237</v>
      </c>
      <c r="E9" s="101" t="s">
        <v>21</v>
      </c>
      <c r="F9" s="102" t="s">
        <v>91</v>
      </c>
      <c r="G9" s="103">
        <v>27</v>
      </c>
      <c r="H9" s="104">
        <v>4</v>
      </c>
      <c r="I9" s="105">
        <v>4</v>
      </c>
      <c r="J9" s="106">
        <v>3360</v>
      </c>
      <c r="K9" s="107">
        <v>338</v>
      </c>
      <c r="L9" s="106">
        <v>2941.5</v>
      </c>
      <c r="M9" s="107">
        <v>275</v>
      </c>
      <c r="N9" s="106">
        <v>2549.5</v>
      </c>
      <c r="O9" s="107">
        <v>235</v>
      </c>
      <c r="P9" s="108">
        <f>+J9+L9+N9</f>
        <v>8851</v>
      </c>
      <c r="Q9" s="109">
        <f>K9+M9+O9</f>
        <v>848</v>
      </c>
      <c r="R9" s="110">
        <f>Q9/H9</f>
        <v>212</v>
      </c>
      <c r="S9" s="111">
        <f>+P9/Q9</f>
        <v>10.4375</v>
      </c>
      <c r="T9" s="112">
        <v>14122</v>
      </c>
      <c r="U9" s="113">
        <f t="shared" si="2"/>
        <v>-0.37324741538025774</v>
      </c>
      <c r="V9" s="114">
        <v>475445.06</v>
      </c>
      <c r="W9" s="115">
        <v>46064</v>
      </c>
      <c r="X9" s="116">
        <f>V9/W9</f>
        <v>10.321401962486975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112</v>
      </c>
      <c r="D10" s="119">
        <v>42223</v>
      </c>
      <c r="E10" s="120" t="s">
        <v>21</v>
      </c>
      <c r="F10" s="121" t="s">
        <v>113</v>
      </c>
      <c r="G10" s="122">
        <v>50</v>
      </c>
      <c r="H10" s="123">
        <v>5</v>
      </c>
      <c r="I10" s="124">
        <v>6</v>
      </c>
      <c r="J10" s="125">
        <v>419</v>
      </c>
      <c r="K10" s="126">
        <v>43</v>
      </c>
      <c r="L10" s="125">
        <v>1019</v>
      </c>
      <c r="M10" s="126">
        <v>102</v>
      </c>
      <c r="N10" s="125">
        <v>931.5</v>
      </c>
      <c r="O10" s="126">
        <v>96</v>
      </c>
      <c r="P10" s="127">
        <f>+J10+L10+N10</f>
        <v>2369.5</v>
      </c>
      <c r="Q10" s="128">
        <f>K10+M10+O10</f>
        <v>241</v>
      </c>
      <c r="R10" s="129">
        <f>Q10/H10</f>
        <v>48.2</v>
      </c>
      <c r="S10" s="130">
        <f>+P10/Q10</f>
        <v>9.8319502074688803</v>
      </c>
      <c r="T10" s="131"/>
      <c r="U10" s="132" t="e">
        <f t="shared" si="2"/>
        <v>#DIV/0!</v>
      </c>
      <c r="V10" s="133">
        <v>410877.7</v>
      </c>
      <c r="W10" s="134">
        <v>39283</v>
      </c>
      <c r="X10" s="135">
        <f>V10/W10</f>
        <v>10.459427742280376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46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47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126</v>
      </c>
      <c r="D6" s="39">
        <v>42251</v>
      </c>
      <c r="E6" s="40" t="s">
        <v>21</v>
      </c>
      <c r="F6" s="41" t="s">
        <v>28</v>
      </c>
      <c r="G6" s="42">
        <v>35</v>
      </c>
      <c r="H6" s="43">
        <v>71</v>
      </c>
      <c r="I6" s="44">
        <v>3</v>
      </c>
      <c r="J6" s="45">
        <v>16013</v>
      </c>
      <c r="K6" s="46">
        <v>1529</v>
      </c>
      <c r="L6" s="45">
        <v>21966.3</v>
      </c>
      <c r="M6" s="46">
        <v>2003</v>
      </c>
      <c r="N6" s="45">
        <v>29413</v>
      </c>
      <c r="O6" s="46">
        <v>2709</v>
      </c>
      <c r="P6" s="47">
        <f>+J6+L6+N6</f>
        <v>67392.3</v>
      </c>
      <c r="Q6" s="48">
        <f>K6+M6+O6</f>
        <v>6241</v>
      </c>
      <c r="R6" s="49">
        <f>Q6/H6</f>
        <v>87.901408450704224</v>
      </c>
      <c r="S6" s="50">
        <f>+P6/Q6</f>
        <v>10.798317577311328</v>
      </c>
      <c r="T6" s="51"/>
      <c r="U6" s="52" t="e">
        <f t="shared" ref="U6" si="1">-(T6-P6)/T6</f>
        <v>#DIV/0!</v>
      </c>
      <c r="V6" s="53">
        <v>67392.3</v>
      </c>
      <c r="W6" s="54">
        <v>6241</v>
      </c>
      <c r="X6" s="55">
        <f>V6/W6</f>
        <v>10.798317577311328</v>
      </c>
      <c r="Y6" s="15"/>
      <c r="AA6" s="16"/>
      <c r="AB6" s="17"/>
    </row>
    <row r="7" spans="1:28" s="5" customFormat="1" ht="24" customHeight="1" x14ac:dyDescent="0.25">
      <c r="B7" s="98">
        <f t="shared" si="0"/>
        <v>2</v>
      </c>
      <c r="C7" s="99" t="s">
        <v>120</v>
      </c>
      <c r="D7" s="100">
        <v>42237</v>
      </c>
      <c r="E7" s="101" t="s">
        <v>21</v>
      </c>
      <c r="F7" s="102" t="s">
        <v>91</v>
      </c>
      <c r="G7" s="103">
        <v>27</v>
      </c>
      <c r="H7" s="104">
        <v>15</v>
      </c>
      <c r="I7" s="105">
        <v>3</v>
      </c>
      <c r="J7" s="106">
        <v>3280</v>
      </c>
      <c r="K7" s="107">
        <v>311</v>
      </c>
      <c r="L7" s="106">
        <v>4876.5</v>
      </c>
      <c r="M7" s="107">
        <v>435</v>
      </c>
      <c r="N7" s="106">
        <v>5965.5</v>
      </c>
      <c r="O7" s="107">
        <v>550</v>
      </c>
      <c r="P7" s="108">
        <f>+J7+L7+N7</f>
        <v>14122</v>
      </c>
      <c r="Q7" s="109">
        <f>K7+M7+O7</f>
        <v>1296</v>
      </c>
      <c r="R7" s="110">
        <f>Q7/H7</f>
        <v>86.4</v>
      </c>
      <c r="S7" s="111">
        <f>+P7/Q7</f>
        <v>10.896604938271604</v>
      </c>
      <c r="T7" s="112">
        <v>86388.62</v>
      </c>
      <c r="U7" s="113">
        <f t="shared" ref="U7:U8" si="2">-(T7-P7)/T7</f>
        <v>-0.83652939472814825</v>
      </c>
      <c r="V7" s="114">
        <v>452517.06</v>
      </c>
      <c r="W7" s="115">
        <v>43671</v>
      </c>
      <c r="X7" s="116">
        <f>V7/W7</f>
        <v>10.361957820979597</v>
      </c>
      <c r="Y7" s="15"/>
      <c r="AA7" s="16"/>
      <c r="AB7" s="17"/>
    </row>
    <row r="8" spans="1:28" s="5" customFormat="1" ht="24" customHeight="1" thickBot="1" x14ac:dyDescent="0.3">
      <c r="B8" s="117">
        <f t="shared" si="0"/>
        <v>3</v>
      </c>
      <c r="C8" s="118" t="s">
        <v>123</v>
      </c>
      <c r="D8" s="119">
        <v>42244</v>
      </c>
      <c r="E8" s="120" t="s">
        <v>21</v>
      </c>
      <c r="F8" s="121" t="s">
        <v>91</v>
      </c>
      <c r="G8" s="122">
        <v>10</v>
      </c>
      <c r="H8" s="123">
        <v>16</v>
      </c>
      <c r="I8" s="124">
        <v>2</v>
      </c>
      <c r="J8" s="125">
        <v>4934.5</v>
      </c>
      <c r="K8" s="126">
        <v>309</v>
      </c>
      <c r="L8" s="125">
        <v>6727.5</v>
      </c>
      <c r="M8" s="126">
        <v>420</v>
      </c>
      <c r="N8" s="125">
        <v>6106</v>
      </c>
      <c r="O8" s="126">
        <v>383</v>
      </c>
      <c r="P8" s="127">
        <f>+J8+L8+N8</f>
        <v>17768</v>
      </c>
      <c r="Q8" s="128">
        <f>K8+M8+O8</f>
        <v>1112</v>
      </c>
      <c r="R8" s="129">
        <f>Q8/H8</f>
        <v>69.5</v>
      </c>
      <c r="S8" s="130">
        <f>+P8/Q8</f>
        <v>15.97841726618705</v>
      </c>
      <c r="T8" s="131">
        <v>40989.94</v>
      </c>
      <c r="U8" s="132">
        <f t="shared" si="2"/>
        <v>-0.56652778706189866</v>
      </c>
      <c r="V8" s="133">
        <v>98803.44</v>
      </c>
      <c r="W8" s="134">
        <v>7358</v>
      </c>
      <c r="X8" s="135">
        <f>V8/W8</f>
        <v>13.428029355803208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100</v>
      </c>
      <c r="I6" s="105">
        <v>2</v>
      </c>
      <c r="J6" s="106">
        <v>23401.62</v>
      </c>
      <c r="K6" s="107">
        <v>2161</v>
      </c>
      <c r="L6" s="106">
        <v>28580.5</v>
      </c>
      <c r="M6" s="107">
        <v>2619</v>
      </c>
      <c r="N6" s="106">
        <v>34406.5</v>
      </c>
      <c r="O6" s="107">
        <v>3140</v>
      </c>
      <c r="P6" s="108">
        <f>+J6+L6+N6</f>
        <v>86388.62</v>
      </c>
      <c r="Q6" s="109">
        <f>K6+M6+O6</f>
        <v>7920</v>
      </c>
      <c r="R6" s="110">
        <f>Q6/H6</f>
        <v>79.2</v>
      </c>
      <c r="S6" s="111">
        <f>+P6/Q6</f>
        <v>10.90765404040404</v>
      </c>
      <c r="T6" s="112">
        <v>144371.63999999998</v>
      </c>
      <c r="U6" s="113">
        <f t="shared" ref="U6:U10" si="0">-(T6-P6)/T6</f>
        <v>-0.40162333821240787</v>
      </c>
      <c r="V6" s="114">
        <v>355440.19</v>
      </c>
      <c r="W6" s="115">
        <v>33800</v>
      </c>
      <c r="X6" s="116">
        <f>V6/W6</f>
        <v>10.515981952662722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123</v>
      </c>
      <c r="D7" s="100">
        <v>42244</v>
      </c>
      <c r="E7" s="101" t="s">
        <v>21</v>
      </c>
      <c r="F7" s="102" t="s">
        <v>91</v>
      </c>
      <c r="G7" s="103">
        <v>10</v>
      </c>
      <c r="H7" s="104">
        <v>35</v>
      </c>
      <c r="I7" s="105">
        <v>1</v>
      </c>
      <c r="J7" s="106">
        <v>11928.64</v>
      </c>
      <c r="K7" s="107">
        <v>868</v>
      </c>
      <c r="L7" s="106">
        <v>13963.3</v>
      </c>
      <c r="M7" s="107">
        <v>1002</v>
      </c>
      <c r="N7" s="106">
        <v>15098</v>
      </c>
      <c r="O7" s="107">
        <v>1087</v>
      </c>
      <c r="P7" s="108">
        <f>+J7+L7+N7</f>
        <v>40989.94</v>
      </c>
      <c r="Q7" s="109">
        <f>K7+M7+O7</f>
        <v>2957</v>
      </c>
      <c r="R7" s="110">
        <f>Q7/H7</f>
        <v>84.48571428571428</v>
      </c>
      <c r="S7" s="111">
        <f>+P7/Q7</f>
        <v>13.862002029083531</v>
      </c>
      <c r="T7" s="112"/>
      <c r="U7" s="113" t="e">
        <f t="shared" ref="U7" si="2">-(T7-P7)/T7</f>
        <v>#DIV/0!</v>
      </c>
      <c r="V7" s="114">
        <v>40989.94</v>
      </c>
      <c r="W7" s="115">
        <v>2957</v>
      </c>
      <c r="X7" s="116">
        <f>V7/W7</f>
        <v>13.862002029083531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117</v>
      </c>
      <c r="D8" s="100">
        <v>42230</v>
      </c>
      <c r="E8" s="101" t="s">
        <v>21</v>
      </c>
      <c r="F8" s="102" t="s">
        <v>91</v>
      </c>
      <c r="G8" s="103">
        <v>18</v>
      </c>
      <c r="H8" s="104">
        <v>10</v>
      </c>
      <c r="I8" s="105">
        <v>3</v>
      </c>
      <c r="J8" s="106">
        <v>3437.5</v>
      </c>
      <c r="K8" s="107">
        <v>183</v>
      </c>
      <c r="L8" s="106">
        <v>3727.5</v>
      </c>
      <c r="M8" s="107">
        <v>211</v>
      </c>
      <c r="N8" s="106">
        <v>5333.5</v>
      </c>
      <c r="O8" s="107">
        <v>306</v>
      </c>
      <c r="P8" s="108">
        <f>+J8+L8+N8</f>
        <v>12498.5</v>
      </c>
      <c r="Q8" s="109">
        <f>K8+M8+O8</f>
        <v>700</v>
      </c>
      <c r="R8" s="110">
        <f>Q8/H8</f>
        <v>70</v>
      </c>
      <c r="S8" s="111">
        <f>+P8/Q8</f>
        <v>17.855</v>
      </c>
      <c r="T8" s="112">
        <v>50124.98</v>
      </c>
      <c r="U8" s="113">
        <f t="shared" si="0"/>
        <v>-0.75065326709357294</v>
      </c>
      <c r="V8" s="114">
        <v>271872.65999999997</v>
      </c>
      <c r="W8" s="115">
        <v>20328</v>
      </c>
      <c r="X8" s="116">
        <f>V8/W8</f>
        <v>13.374294569067295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112</v>
      </c>
      <c r="D9" s="100">
        <v>42223</v>
      </c>
      <c r="E9" s="101" t="s">
        <v>21</v>
      </c>
      <c r="F9" s="102" t="s">
        <v>113</v>
      </c>
      <c r="G9" s="103">
        <v>50</v>
      </c>
      <c r="H9" s="104">
        <v>17</v>
      </c>
      <c r="I9" s="105">
        <v>4</v>
      </c>
      <c r="J9" s="106">
        <v>1485</v>
      </c>
      <c r="K9" s="107">
        <v>139</v>
      </c>
      <c r="L9" s="106">
        <v>1767.5</v>
      </c>
      <c r="M9" s="107">
        <v>156</v>
      </c>
      <c r="N9" s="106">
        <v>2628</v>
      </c>
      <c r="O9" s="107">
        <v>234</v>
      </c>
      <c r="P9" s="108">
        <f>+J9+L9+N9</f>
        <v>5880.5</v>
      </c>
      <c r="Q9" s="109">
        <f>K9+M9+O9</f>
        <v>529</v>
      </c>
      <c r="R9" s="110">
        <f>Q9/H9</f>
        <v>31.117647058823529</v>
      </c>
      <c r="S9" s="111">
        <f>+P9/Q9</f>
        <v>11.116257088846881</v>
      </c>
      <c r="T9" s="112">
        <v>20167</v>
      </c>
      <c r="U9" s="113">
        <f t="shared" si="0"/>
        <v>-0.70840977835077101</v>
      </c>
      <c r="V9" s="114">
        <v>402022.7</v>
      </c>
      <c r="W9" s="115">
        <v>38381</v>
      </c>
      <c r="X9" s="116">
        <f>V9/W9</f>
        <v>10.474523852948074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114</v>
      </c>
      <c r="D10" s="119">
        <v>42223</v>
      </c>
      <c r="E10" s="120" t="s">
        <v>21</v>
      </c>
      <c r="F10" s="121" t="s">
        <v>91</v>
      </c>
      <c r="G10" s="122">
        <v>45</v>
      </c>
      <c r="H10" s="123">
        <v>3</v>
      </c>
      <c r="I10" s="124">
        <v>4</v>
      </c>
      <c r="J10" s="125">
        <v>162</v>
      </c>
      <c r="K10" s="126">
        <v>20</v>
      </c>
      <c r="L10" s="125">
        <v>111</v>
      </c>
      <c r="M10" s="126">
        <v>14</v>
      </c>
      <c r="N10" s="125">
        <v>157</v>
      </c>
      <c r="O10" s="126">
        <v>20</v>
      </c>
      <c r="P10" s="127">
        <f>+J10+L10+N10</f>
        <v>430</v>
      </c>
      <c r="Q10" s="128">
        <f>K10+M10+O10</f>
        <v>54</v>
      </c>
      <c r="R10" s="129">
        <f>Q10/H10</f>
        <v>18</v>
      </c>
      <c r="S10" s="130">
        <f>+P10/Q10</f>
        <v>7.9629629629629628</v>
      </c>
      <c r="T10" s="131">
        <v>3100.6</v>
      </c>
      <c r="U10" s="132">
        <f t="shared" si="0"/>
        <v>-0.86131716441978967</v>
      </c>
      <c r="V10" s="133">
        <v>193215.13</v>
      </c>
      <c r="W10" s="134">
        <v>18769</v>
      </c>
      <c r="X10" s="135">
        <f>V10/W10</f>
        <v>10.294375299696307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5.7109375" style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114</v>
      </c>
      <c r="I6" s="105">
        <v>1</v>
      </c>
      <c r="J6" s="106">
        <v>33694.5</v>
      </c>
      <c r="K6" s="107">
        <v>3080</v>
      </c>
      <c r="L6" s="106">
        <v>44615.46</v>
      </c>
      <c r="M6" s="107">
        <v>3983</v>
      </c>
      <c r="N6" s="106">
        <v>66061.679999999993</v>
      </c>
      <c r="O6" s="107">
        <v>5883</v>
      </c>
      <c r="P6" s="108">
        <f>+J6+L6+N6</f>
        <v>144371.63999999998</v>
      </c>
      <c r="Q6" s="109">
        <f>K6+M6+O6</f>
        <v>12946</v>
      </c>
      <c r="R6" s="110">
        <f>Q6/H6</f>
        <v>113.56140350877193</v>
      </c>
      <c r="S6" s="111">
        <f>+P6/Q6</f>
        <v>11.151833771048972</v>
      </c>
      <c r="T6" s="112"/>
      <c r="U6" s="113" t="e">
        <f t="shared" ref="U6" si="0">-(T6-P6)/T6</f>
        <v>#DIV/0!</v>
      </c>
      <c r="V6" s="114">
        <v>144371.63999999998</v>
      </c>
      <c r="W6" s="115">
        <v>12946</v>
      </c>
      <c r="X6" s="116">
        <f>V6/W6</f>
        <v>11.151833771048972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117</v>
      </c>
      <c r="D7" s="100">
        <v>42230</v>
      </c>
      <c r="E7" s="101" t="s">
        <v>21</v>
      </c>
      <c r="F7" s="102" t="s">
        <v>91</v>
      </c>
      <c r="G7" s="103">
        <v>18</v>
      </c>
      <c r="H7" s="104">
        <v>37</v>
      </c>
      <c r="I7" s="105">
        <v>2</v>
      </c>
      <c r="J7" s="106">
        <v>12595.28</v>
      </c>
      <c r="K7" s="107">
        <v>876</v>
      </c>
      <c r="L7" s="106">
        <v>16282.3</v>
      </c>
      <c r="M7" s="107">
        <v>1113</v>
      </c>
      <c r="N7" s="106">
        <v>21247.4</v>
      </c>
      <c r="O7" s="107">
        <v>1434</v>
      </c>
      <c r="P7" s="108">
        <f>+J7+L7+N7</f>
        <v>50124.98</v>
      </c>
      <c r="Q7" s="109">
        <f>K7+M7+O7</f>
        <v>3423</v>
      </c>
      <c r="R7" s="110">
        <f>Q7/H7</f>
        <v>92.513513513513516</v>
      </c>
      <c r="S7" s="111">
        <f>+P7/Q7</f>
        <v>14.643581653520306</v>
      </c>
      <c r="T7" s="112">
        <v>96850.3</v>
      </c>
      <c r="U7" s="113">
        <f t="shared" ref="U7:U9" si="2">-(T7-P7)/T7</f>
        <v>-0.48244889277575803</v>
      </c>
      <c r="V7" s="114">
        <v>225542.66</v>
      </c>
      <c r="W7" s="115">
        <v>16871</v>
      </c>
      <c r="X7" s="116">
        <f>V7/W7</f>
        <v>13.368659830478336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112</v>
      </c>
      <c r="D8" s="100">
        <v>42223</v>
      </c>
      <c r="E8" s="101" t="s">
        <v>21</v>
      </c>
      <c r="F8" s="102" t="s">
        <v>113</v>
      </c>
      <c r="G8" s="103">
        <v>50</v>
      </c>
      <c r="H8" s="104">
        <v>33</v>
      </c>
      <c r="I8" s="105">
        <v>3</v>
      </c>
      <c r="J8" s="106">
        <v>3553.5</v>
      </c>
      <c r="K8" s="107">
        <v>388</v>
      </c>
      <c r="L8" s="106">
        <v>9400.5</v>
      </c>
      <c r="M8" s="107">
        <v>1164</v>
      </c>
      <c r="N8" s="106">
        <v>7213</v>
      </c>
      <c r="O8" s="107">
        <v>626</v>
      </c>
      <c r="P8" s="108">
        <f>+J8+L8+N8</f>
        <v>20167</v>
      </c>
      <c r="Q8" s="109">
        <f>K8+M8+O8</f>
        <v>2178</v>
      </c>
      <c r="R8" s="110">
        <f>Q8/H8</f>
        <v>66</v>
      </c>
      <c r="S8" s="111">
        <f>+P8/Q8</f>
        <v>9.2594123048668511</v>
      </c>
      <c r="T8" s="112">
        <v>74418.179999999993</v>
      </c>
      <c r="U8" s="113">
        <f t="shared" si="2"/>
        <v>-0.72900439113130688</v>
      </c>
      <c r="V8" s="114">
        <v>381766.2</v>
      </c>
      <c r="W8" s="115">
        <v>36254</v>
      </c>
      <c r="X8" s="116">
        <f>V8/W8</f>
        <v>10.530319413030286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114</v>
      </c>
      <c r="D9" s="119">
        <v>42223</v>
      </c>
      <c r="E9" s="120" t="s">
        <v>21</v>
      </c>
      <c r="F9" s="121" t="s">
        <v>91</v>
      </c>
      <c r="G9" s="122">
        <v>45</v>
      </c>
      <c r="H9" s="123">
        <v>15</v>
      </c>
      <c r="I9" s="124">
        <v>3</v>
      </c>
      <c r="J9" s="125">
        <v>981</v>
      </c>
      <c r="K9" s="126">
        <v>117</v>
      </c>
      <c r="L9" s="125">
        <v>916</v>
      </c>
      <c r="M9" s="126">
        <v>105</v>
      </c>
      <c r="N9" s="125">
        <v>1203.5999999999999</v>
      </c>
      <c r="O9" s="126">
        <v>137</v>
      </c>
      <c r="P9" s="127">
        <f>+J9+L9+N9</f>
        <v>3100.6</v>
      </c>
      <c r="Q9" s="128">
        <f>K9+M9+O9</f>
        <v>359</v>
      </c>
      <c r="R9" s="129">
        <f>Q9/H9</f>
        <v>23.933333333333334</v>
      </c>
      <c r="S9" s="130">
        <f>+P9/Q9</f>
        <v>8.6367688022284117</v>
      </c>
      <c r="T9" s="131">
        <v>23552.6</v>
      </c>
      <c r="U9" s="132">
        <f t="shared" si="2"/>
        <v>-0.86835423689953561</v>
      </c>
      <c r="V9" s="133">
        <v>189628.33</v>
      </c>
      <c r="W9" s="134">
        <v>18328</v>
      </c>
      <c r="X9" s="135">
        <f>V9/W9</f>
        <v>10.346373308598864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117</v>
      </c>
      <c r="D6" s="39">
        <v>42230</v>
      </c>
      <c r="E6" s="40" t="s">
        <v>21</v>
      </c>
      <c r="F6" s="41" t="s">
        <v>91</v>
      </c>
      <c r="G6" s="42">
        <v>18</v>
      </c>
      <c r="H6" s="43">
        <v>60</v>
      </c>
      <c r="I6" s="44">
        <v>1</v>
      </c>
      <c r="J6" s="45">
        <v>21897</v>
      </c>
      <c r="K6" s="46">
        <v>1695</v>
      </c>
      <c r="L6" s="45">
        <v>33571.5</v>
      </c>
      <c r="M6" s="46">
        <v>2502</v>
      </c>
      <c r="N6" s="45">
        <v>41381.800000000003</v>
      </c>
      <c r="O6" s="46">
        <v>2828</v>
      </c>
      <c r="P6" s="47">
        <f>+J6+L6+N6</f>
        <v>96850.3</v>
      </c>
      <c r="Q6" s="48">
        <f>K6+M6+O6</f>
        <v>7025</v>
      </c>
      <c r="R6" s="49">
        <f>Q6/H6</f>
        <v>117.08333333333333</v>
      </c>
      <c r="S6" s="50">
        <f>+P6/Q6</f>
        <v>13.786519572953736</v>
      </c>
      <c r="T6" s="51"/>
      <c r="U6" s="52" t="e">
        <f t="shared" ref="U6" si="0">-(T6-P6)/T6</f>
        <v>#DIV/0!</v>
      </c>
      <c r="V6" s="53">
        <v>96850.3</v>
      </c>
      <c r="W6" s="54">
        <v>7025</v>
      </c>
      <c r="X6" s="55">
        <f>V6/W6</f>
        <v>13.786519572953736</v>
      </c>
      <c r="Y6" s="15"/>
      <c r="AA6" s="16"/>
      <c r="AB6" s="17"/>
    </row>
    <row r="7" spans="1:28" s="5" customFormat="1" ht="24" customHeight="1" x14ac:dyDescent="0.25">
      <c r="B7" s="98">
        <f t="shared" ref="B7:B8" si="1">B6+1</f>
        <v>2</v>
      </c>
      <c r="C7" s="99" t="s">
        <v>112</v>
      </c>
      <c r="D7" s="100">
        <v>42223</v>
      </c>
      <c r="E7" s="101" t="s">
        <v>21</v>
      </c>
      <c r="F7" s="102" t="s">
        <v>113</v>
      </c>
      <c r="G7" s="103">
        <v>50</v>
      </c>
      <c r="H7" s="104">
        <v>110</v>
      </c>
      <c r="I7" s="105">
        <v>2</v>
      </c>
      <c r="J7" s="106">
        <v>17578.78</v>
      </c>
      <c r="K7" s="107">
        <v>1688</v>
      </c>
      <c r="L7" s="106">
        <v>29487.4</v>
      </c>
      <c r="M7" s="107">
        <v>2596</v>
      </c>
      <c r="N7" s="106">
        <v>27352</v>
      </c>
      <c r="O7" s="107">
        <v>2428</v>
      </c>
      <c r="P7" s="108">
        <f>+J7+L7+N7</f>
        <v>74418.179999999993</v>
      </c>
      <c r="Q7" s="109">
        <f>K7+M7+O7</f>
        <v>6712</v>
      </c>
      <c r="R7" s="110">
        <f>Q7/H7</f>
        <v>61.018181818181816</v>
      </c>
      <c r="S7" s="111">
        <f>+P7/Q7</f>
        <v>11.087333134684147</v>
      </c>
      <c r="T7" s="112">
        <v>121769.5</v>
      </c>
      <c r="U7" s="113">
        <f t="shared" ref="U7:U8" si="2">-(T7-P7)/T7</f>
        <v>-0.3888602646804003</v>
      </c>
      <c r="V7" s="114">
        <v>294044.86</v>
      </c>
      <c r="W7" s="115">
        <v>27171</v>
      </c>
      <c r="X7" s="116">
        <f>V7/W7</f>
        <v>10.822010967575723</v>
      </c>
      <c r="Y7" s="15"/>
      <c r="AA7" s="16"/>
      <c r="AB7" s="17"/>
    </row>
    <row r="8" spans="1:28" s="5" customFormat="1" ht="24" customHeight="1" thickBot="1" x14ac:dyDescent="0.3">
      <c r="B8" s="117">
        <f t="shared" si="1"/>
        <v>3</v>
      </c>
      <c r="C8" s="118" t="s">
        <v>114</v>
      </c>
      <c r="D8" s="119">
        <v>42223</v>
      </c>
      <c r="E8" s="120" t="s">
        <v>21</v>
      </c>
      <c r="F8" s="121" t="s">
        <v>91</v>
      </c>
      <c r="G8" s="122">
        <v>45</v>
      </c>
      <c r="H8" s="123">
        <v>57</v>
      </c>
      <c r="I8" s="124">
        <v>2</v>
      </c>
      <c r="J8" s="125">
        <v>5482.5</v>
      </c>
      <c r="K8" s="126">
        <v>519</v>
      </c>
      <c r="L8" s="125">
        <v>7905.9</v>
      </c>
      <c r="M8" s="126">
        <v>717</v>
      </c>
      <c r="N8" s="125">
        <v>10164.200000000001</v>
      </c>
      <c r="O8" s="126">
        <v>926</v>
      </c>
      <c r="P8" s="127">
        <f>+J8+L8+N8</f>
        <v>23552.6</v>
      </c>
      <c r="Q8" s="128">
        <f>K8+M8+O8</f>
        <v>2162</v>
      </c>
      <c r="R8" s="129">
        <f>Q8/H8</f>
        <v>37.929824561403507</v>
      </c>
      <c r="S8" s="130">
        <f>+P8/Q8</f>
        <v>10.893894542090656</v>
      </c>
      <c r="T8" s="131">
        <v>72287.460000000006</v>
      </c>
      <c r="U8" s="132">
        <f t="shared" si="2"/>
        <v>-0.67418138637047154</v>
      </c>
      <c r="V8" s="133">
        <v>165549.93</v>
      </c>
      <c r="W8" s="134">
        <v>15743</v>
      </c>
      <c r="X8" s="135">
        <f>V8/W8</f>
        <v>10.515780346820808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98">
        <f t="shared" ref="B7:B10" si="0">B6+1</f>
        <v>2</v>
      </c>
      <c r="C7" s="99" t="s">
        <v>114</v>
      </c>
      <c r="D7" s="100">
        <v>42223</v>
      </c>
      <c r="E7" s="101" t="s">
        <v>21</v>
      </c>
      <c r="F7" s="102" t="s">
        <v>91</v>
      </c>
      <c r="G7" s="103">
        <v>45</v>
      </c>
      <c r="H7" s="104">
        <v>91</v>
      </c>
      <c r="I7" s="105">
        <v>1</v>
      </c>
      <c r="J7" s="106">
        <v>17851.8</v>
      </c>
      <c r="K7" s="107">
        <v>1641</v>
      </c>
      <c r="L7" s="106">
        <v>23794.5</v>
      </c>
      <c r="M7" s="107">
        <v>2116</v>
      </c>
      <c r="N7" s="106">
        <v>30641.16</v>
      </c>
      <c r="O7" s="107">
        <v>2711</v>
      </c>
      <c r="P7" s="108">
        <f>+J7+L7+N7</f>
        <v>72287.460000000006</v>
      </c>
      <c r="Q7" s="109">
        <f>K7+M7+O7</f>
        <v>6468</v>
      </c>
      <c r="R7" s="110">
        <f>Q7/H7</f>
        <v>71.07692307692308</v>
      </c>
      <c r="S7" s="111">
        <f>+P7/Q7</f>
        <v>11.176168831168832</v>
      </c>
      <c r="T7" s="112"/>
      <c r="U7" s="113"/>
      <c r="V7" s="114">
        <v>72287.460000000006</v>
      </c>
      <c r="W7" s="115">
        <v>6468</v>
      </c>
      <c r="X7" s="116">
        <f>V7/W7</f>
        <v>11.176168831168832</v>
      </c>
      <c r="Y7" s="15"/>
      <c r="AA7" s="16"/>
      <c r="AB7" s="17"/>
    </row>
    <row r="8" spans="1:28" s="5" customFormat="1" ht="24" customHeight="1" x14ac:dyDescent="0.25">
      <c r="B8" s="98">
        <f t="shared" si="0"/>
        <v>3</v>
      </c>
      <c r="C8" s="99" t="s">
        <v>101</v>
      </c>
      <c r="D8" s="100">
        <v>42202</v>
      </c>
      <c r="E8" s="101" t="s">
        <v>21</v>
      </c>
      <c r="F8" s="102" t="s">
        <v>21</v>
      </c>
      <c r="G8" s="103">
        <v>51</v>
      </c>
      <c r="H8" s="104">
        <v>8</v>
      </c>
      <c r="I8" s="105">
        <v>4</v>
      </c>
      <c r="J8" s="106">
        <v>363.5</v>
      </c>
      <c r="K8" s="107">
        <v>49</v>
      </c>
      <c r="L8" s="106">
        <v>1021.5</v>
      </c>
      <c r="M8" s="107">
        <v>96</v>
      </c>
      <c r="N8" s="106">
        <v>997.5</v>
      </c>
      <c r="O8" s="107">
        <v>98</v>
      </c>
      <c r="P8" s="108">
        <f>+J8+L8+N8</f>
        <v>2382.5</v>
      </c>
      <c r="Q8" s="109">
        <f>K8+M8+O8</f>
        <v>243</v>
      </c>
      <c r="R8" s="110">
        <f>Q8/H8</f>
        <v>30.375</v>
      </c>
      <c r="S8" s="111">
        <f>+P8/Q8</f>
        <v>9.8045267489711936</v>
      </c>
      <c r="T8" s="112">
        <v>34173.899999999994</v>
      </c>
      <c r="U8" s="113">
        <f>-(T8-P8)/T8</f>
        <v>-0.93028305227088504</v>
      </c>
      <c r="V8" s="114">
        <v>313600.28000000003</v>
      </c>
      <c r="W8" s="115">
        <v>30547</v>
      </c>
      <c r="X8" s="116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38</vt:i4>
      </vt:variant>
    </vt:vector>
  </HeadingPairs>
  <TitlesOfParts>
    <vt:vector size="38" baseType="lpstr">
      <vt:lpstr>2015_39_25-27.09</vt:lpstr>
      <vt:lpstr>2015_38_18-20.09</vt:lpstr>
      <vt:lpstr>2015_37_11-13.09</vt:lpstr>
      <vt:lpstr>2015_36_04-06.09</vt:lpstr>
      <vt:lpstr>2015_35_28-30.08</vt:lpstr>
      <vt:lpstr>2015_34_21-23.08</vt:lpstr>
      <vt:lpstr>2015_33_14-16.08</vt:lpstr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2015-09-28T11:10:21Z</dcterms:modified>
</cp:coreProperties>
</file>