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<sst xmlns="http://schemas.openxmlformats.org/spreadsheetml/2006/main" count="15" uniqueCount="15">
  <si>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</si>
  <si>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</si>
  <si>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</si>
  <si>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</si>
  <si>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</si>
  <si>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erkekler ne söyler kadınlar ne anlar</t>
  </si>
  <si>
    <t>kehanet</t>
  </si>
  <si>
    <t>devlet oyunları</t>
  </si>
  <si>
    <t>hızlı ve öfkeli 4</t>
  </si>
  <si>
    <t>parti tırtılları</t>
  </si>
  <si>
    <t>okuyucu</t>
  </si>
  <si>
    <t>delı delı olma</t>
  </si>
  <si>
    <t>dost kazığı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</si>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</sst>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0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3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hafta%20(24-30%20Nis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39927</v>
          </cell>
          <cell r="G4">
            <v>39933</v>
          </cell>
        </row>
        <row r="8">
          <cell r="C8" t="str">
            <v>HIZLI VE ÖFKELİ 4</v>
          </cell>
          <cell r="D8">
            <v>14</v>
          </cell>
          <cell r="E8">
            <v>4</v>
          </cell>
          <cell r="G8" t="str">
            <v>UIP</v>
          </cell>
          <cell r="H8">
            <v>107</v>
          </cell>
          <cell r="I8" t="str">
            <v>ara</v>
          </cell>
          <cell r="J8">
            <v>0.04513888888888889</v>
          </cell>
          <cell r="K8">
            <v>0.09513888888888888</v>
          </cell>
          <cell r="M8">
            <v>1</v>
          </cell>
        </row>
        <row r="9">
          <cell r="H9">
            <v>137</v>
          </cell>
          <cell r="I9" t="str">
            <v>fin</v>
          </cell>
          <cell r="J9">
            <v>0.09513888888888888</v>
          </cell>
          <cell r="L9">
            <v>1</v>
          </cell>
        </row>
        <row r="10">
          <cell r="L10">
            <v>2</v>
          </cell>
        </row>
        <row r="11">
          <cell r="C11" t="str">
            <v>FAST AND FURİOUS 4</v>
          </cell>
          <cell r="L11">
            <v>3</v>
          </cell>
        </row>
        <row r="12">
          <cell r="C12" t="str">
            <v>OKUYUCU</v>
          </cell>
          <cell r="D12">
            <v>15</v>
          </cell>
          <cell r="E12">
            <v>3</v>
          </cell>
          <cell r="G12" t="str">
            <v>TIGLON</v>
          </cell>
          <cell r="H12">
            <v>124</v>
          </cell>
          <cell r="I12" t="str">
            <v>ara</v>
          </cell>
          <cell r="J12">
            <v>0.052083333333333336</v>
          </cell>
          <cell r="K12">
            <v>0.10416666666666667</v>
          </cell>
          <cell r="M12">
            <v>1.1</v>
          </cell>
        </row>
        <row r="13">
          <cell r="H13">
            <v>150</v>
          </cell>
          <cell r="I13" t="str">
            <v>fin</v>
          </cell>
          <cell r="J13">
            <v>0.10416666666666667</v>
          </cell>
          <cell r="L13">
            <v>1.3000000000000003</v>
          </cell>
        </row>
        <row r="14">
          <cell r="L14">
            <v>2.3000000000000003</v>
          </cell>
        </row>
        <row r="15">
          <cell r="C15" t="str">
            <v>THE READER</v>
          </cell>
          <cell r="L15">
            <v>3.3000000000000003</v>
          </cell>
        </row>
        <row r="16">
          <cell r="C16" t="str">
            <v>DEVLET OYUNLARI</v>
          </cell>
          <cell r="D16">
            <v>16</v>
          </cell>
          <cell r="E16">
            <v>2</v>
          </cell>
          <cell r="G16" t="str">
            <v>UIP</v>
          </cell>
          <cell r="H16">
            <v>128</v>
          </cell>
          <cell r="I16" t="str">
            <v>ara</v>
          </cell>
          <cell r="J16">
            <v>0.052083333333333336</v>
          </cell>
          <cell r="K16">
            <v>0.10416666666666667</v>
          </cell>
          <cell r="M16">
            <v>2</v>
          </cell>
        </row>
        <row r="17">
          <cell r="H17">
            <v>150</v>
          </cell>
          <cell r="I17" t="str">
            <v>fin</v>
          </cell>
          <cell r="J17">
            <v>0.10416666666666667</v>
          </cell>
          <cell r="L17">
            <v>4</v>
          </cell>
        </row>
        <row r="18">
          <cell r="L18">
            <v>5</v>
          </cell>
        </row>
        <row r="19">
          <cell r="C19" t="str">
            <v>STATE OF PLAY</v>
          </cell>
          <cell r="L19">
            <v>6</v>
          </cell>
        </row>
        <row r="20">
          <cell r="C20" t="str">
            <v>PARTİ TIRTILLARI</v>
          </cell>
          <cell r="D20">
            <v>17</v>
          </cell>
          <cell r="E20">
            <v>1</v>
          </cell>
          <cell r="G20" t="str">
            <v>TIGLON</v>
          </cell>
          <cell r="H20">
            <v>75</v>
          </cell>
          <cell r="I20" t="str">
            <v>ara</v>
          </cell>
          <cell r="J20">
            <v>0.034722222222222224</v>
          </cell>
          <cell r="K20">
            <v>0.0625</v>
          </cell>
          <cell r="M20">
            <v>3</v>
          </cell>
        </row>
        <row r="21">
          <cell r="H21">
            <v>90</v>
          </cell>
          <cell r="I21" t="str">
            <v>fin</v>
          </cell>
          <cell r="J21">
            <v>0.0625</v>
          </cell>
          <cell r="L21">
            <v>7</v>
          </cell>
        </row>
        <row r="22">
          <cell r="L22">
            <v>8</v>
          </cell>
        </row>
        <row r="23">
          <cell r="C23" t="str">
            <v>DISCO ORMENE</v>
          </cell>
          <cell r="L23">
            <v>9</v>
          </cell>
        </row>
        <row r="24">
          <cell r="C24" t="str">
            <v>OKUYUCU</v>
          </cell>
          <cell r="D24">
            <v>15</v>
          </cell>
          <cell r="E24">
            <v>3</v>
          </cell>
          <cell r="G24" t="str">
            <v>TIGLON</v>
          </cell>
          <cell r="H24">
            <v>124</v>
          </cell>
          <cell r="I24" t="str">
            <v>ara</v>
          </cell>
          <cell r="J24">
            <v>0.052083333333333336</v>
          </cell>
          <cell r="K24">
            <v>0.10416666666666667</v>
          </cell>
          <cell r="M24">
            <v>3.1</v>
          </cell>
        </row>
        <row r="25">
          <cell r="H25">
            <v>150</v>
          </cell>
          <cell r="I25" t="str">
            <v>fin</v>
          </cell>
          <cell r="J25">
            <v>0.10416666666666667</v>
          </cell>
          <cell r="L25">
            <v>7.300000000000001</v>
          </cell>
        </row>
        <row r="26">
          <cell r="L26">
            <v>8.3</v>
          </cell>
        </row>
        <row r="27">
          <cell r="C27" t="str">
            <v>THE READER</v>
          </cell>
          <cell r="L27">
            <v>9.3</v>
          </cell>
        </row>
        <row r="28">
          <cell r="C28" t="str">
            <v>DOST KAZIĞI</v>
          </cell>
          <cell r="D28">
            <v>17</v>
          </cell>
          <cell r="E28">
            <v>1</v>
          </cell>
          <cell r="G28" t="str">
            <v>ÖZEN</v>
          </cell>
          <cell r="H28">
            <v>110</v>
          </cell>
          <cell r="I28" t="str">
            <v>ara</v>
          </cell>
          <cell r="J28">
            <v>0.04513888888888889</v>
          </cell>
          <cell r="K28">
            <v>0.09375</v>
          </cell>
          <cell r="M28">
            <v>4</v>
          </cell>
        </row>
        <row r="29">
          <cell r="H29">
            <v>135</v>
          </cell>
          <cell r="I29" t="str">
            <v>fin</v>
          </cell>
          <cell r="J29">
            <v>0.09375</v>
          </cell>
          <cell r="L29">
            <v>10</v>
          </cell>
        </row>
        <row r="30">
          <cell r="L30">
            <v>11</v>
          </cell>
        </row>
        <row r="31">
          <cell r="C31" t="str">
            <v>HOW TO LOSE FRIENDS &amp; ALIENATE PEOPLE</v>
          </cell>
          <cell r="L31">
            <v>12</v>
          </cell>
        </row>
        <row r="32">
          <cell r="C32" t="str">
            <v>KEHANET</v>
          </cell>
          <cell r="D32">
            <v>15</v>
          </cell>
          <cell r="E32">
            <v>3</v>
          </cell>
          <cell r="G32" t="str">
            <v>WB</v>
          </cell>
          <cell r="H32">
            <v>121</v>
          </cell>
          <cell r="I32" t="str">
            <v>ara</v>
          </cell>
          <cell r="J32">
            <v>0.052083333333333336</v>
          </cell>
          <cell r="K32">
            <v>0.10416666666666667</v>
          </cell>
          <cell r="M32">
            <v>5</v>
          </cell>
        </row>
        <row r="33">
          <cell r="H33">
            <v>150</v>
          </cell>
          <cell r="I33" t="str">
            <v>fin</v>
          </cell>
          <cell r="J33">
            <v>0.10416666666666667</v>
          </cell>
          <cell r="L33">
            <v>13</v>
          </cell>
        </row>
        <row r="34">
          <cell r="L34">
            <v>14</v>
          </cell>
        </row>
        <row r="35">
          <cell r="C35" t="str">
            <v>KNOWING</v>
          </cell>
          <cell r="L35">
            <v>15</v>
          </cell>
        </row>
        <row r="36">
          <cell r="C36" t="str">
            <v>DELI DELI OLMA</v>
          </cell>
          <cell r="D36">
            <v>16</v>
          </cell>
          <cell r="E36">
            <v>2</v>
          </cell>
          <cell r="G36" t="str">
            <v>PİNEMA</v>
          </cell>
          <cell r="H36">
            <v>98</v>
          </cell>
          <cell r="I36" t="str">
            <v>ara</v>
          </cell>
          <cell r="J36">
            <v>0.041666666666666664</v>
          </cell>
          <cell r="K36">
            <v>0.08333333333333333</v>
          </cell>
          <cell r="M36">
            <v>6</v>
          </cell>
        </row>
        <row r="37">
          <cell r="H37">
            <v>120</v>
          </cell>
          <cell r="I37" t="str">
            <v>fin</v>
          </cell>
          <cell r="J37">
            <v>0.08333333333333333</v>
          </cell>
          <cell r="L37">
            <v>16</v>
          </cell>
        </row>
        <row r="38">
          <cell r="L38">
            <v>17</v>
          </cell>
        </row>
        <row r="39">
          <cell r="C39" t="str">
            <v>DELI DELI OLMA</v>
          </cell>
          <cell r="L39">
            <v>18</v>
          </cell>
        </row>
        <row r="40">
          <cell r="C40" t="str">
            <v>OKUYUCU</v>
          </cell>
          <cell r="D40">
            <v>15</v>
          </cell>
          <cell r="E40">
            <v>3</v>
          </cell>
          <cell r="G40" t="str">
            <v>TIGLON</v>
          </cell>
          <cell r="H40">
            <v>124</v>
          </cell>
          <cell r="I40" t="str">
            <v>ara</v>
          </cell>
          <cell r="J40">
            <v>0.052083333333333336</v>
          </cell>
          <cell r="K40">
            <v>0.10416666666666667</v>
          </cell>
          <cell r="M40">
            <v>6.1</v>
          </cell>
        </row>
        <row r="41">
          <cell r="H41">
            <v>150</v>
          </cell>
          <cell r="I41" t="str">
            <v>fin</v>
          </cell>
          <cell r="J41">
            <v>0.10416666666666667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THE READER</v>
          </cell>
          <cell r="L43">
            <v>18.299999999999997</v>
          </cell>
        </row>
        <row r="44">
          <cell r="C44" t="str">
            <v>ERKEKLER NE SÖYLER KADINLAR NE ANLAR</v>
          </cell>
          <cell r="D44">
            <v>17</v>
          </cell>
          <cell r="E44">
            <v>1</v>
          </cell>
          <cell r="G44" t="str">
            <v>WB</v>
          </cell>
          <cell r="H44">
            <v>129</v>
          </cell>
          <cell r="I44" t="str">
            <v>ara</v>
          </cell>
          <cell r="J44">
            <v>0.052083333333333336</v>
          </cell>
          <cell r="K44">
            <v>0.10416666666666667</v>
          </cell>
          <cell r="M44">
            <v>7</v>
          </cell>
        </row>
        <row r="45">
          <cell r="H45">
            <v>150</v>
          </cell>
          <cell r="I45" t="str">
            <v>fin</v>
          </cell>
          <cell r="J45">
            <v>0.10416666666666667</v>
          </cell>
          <cell r="L45">
            <v>19</v>
          </cell>
        </row>
        <row r="46">
          <cell r="L46">
            <v>20</v>
          </cell>
        </row>
        <row r="47">
          <cell r="C47" t="str">
            <v>HE IS JUST NOT THAT INTO YOU</v>
          </cell>
          <cell r="L47">
            <v>21</v>
          </cell>
        </row>
        <row r="48">
          <cell r="D48">
            <v>11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HIZLI VE ÖFKELİ 4</v>
          </cell>
          <cell r="D3" t="e">
            <v>#N/A</v>
          </cell>
          <cell r="E3" t="str">
            <v>OKUYUCU</v>
          </cell>
          <cell r="F3" t="str">
            <v>HIZLI VE ÖFKELİ 4</v>
          </cell>
          <cell r="G3" t="str">
            <v>HIZLI VE ÖFKELİ 4</v>
          </cell>
          <cell r="H3" t="str">
            <v>HIZLI VE ÖFKELİ 4</v>
          </cell>
          <cell r="I3" t="e">
            <v>#N/A</v>
          </cell>
          <cell r="J3" t="e">
            <v>#N/A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0.8020833333333334</v>
          </cell>
          <cell r="H4">
            <v>0.90625</v>
          </cell>
          <cell r="I4" t="e">
            <v>#N/A</v>
          </cell>
          <cell r="J4" t="e">
            <v>#N/A</v>
          </cell>
        </row>
        <row r="5">
          <cell r="C5">
            <v>0.5243055555555556</v>
          </cell>
          <cell r="D5" t="e">
            <v>#N/A</v>
          </cell>
          <cell r="E5">
            <v>0.6354166666666667</v>
          </cell>
          <cell r="F5">
            <v>0.7326388888888888</v>
          </cell>
          <cell r="G5">
            <v>0.8472222222222222</v>
          </cell>
          <cell r="H5">
            <v>0.9513888888888888</v>
          </cell>
          <cell r="I5" t="e">
            <v>#N/A</v>
          </cell>
          <cell r="J5" t="e">
            <v>#N/A</v>
          </cell>
        </row>
        <row r="6">
          <cell r="C6">
            <v>0.5743055555555556</v>
          </cell>
          <cell r="D6" t="e">
            <v>#N/A</v>
          </cell>
          <cell r="E6">
            <v>0.6875</v>
          </cell>
          <cell r="F6">
            <v>0.7826388888888889</v>
          </cell>
          <cell r="G6">
            <v>0.8972222222222223</v>
          </cell>
          <cell r="H6">
            <v>1.0013888888888889</v>
          </cell>
          <cell r="I6" t="e">
            <v>#N/A</v>
          </cell>
          <cell r="J6" t="e">
            <v>#N/A</v>
          </cell>
        </row>
        <row r="7">
          <cell r="C7" t="str">
            <v>DEVLET OYUNLARI</v>
          </cell>
          <cell r="D7" t="str">
            <v>DEVLET OYUNLARI</v>
          </cell>
          <cell r="E7" t="e">
            <v>#N/A</v>
          </cell>
          <cell r="F7" t="str">
            <v>DEVLET OYUNLARI</v>
          </cell>
          <cell r="G7" t="str">
            <v>DEVLET OYUNLARI</v>
          </cell>
          <cell r="H7" t="str">
            <v>DEVLET OYUNLARI</v>
          </cell>
          <cell r="I7" t="e">
            <v>#N/A</v>
          </cell>
          <cell r="J7" t="str">
            <v>DEVLET OYUNLARI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0.6666666666666666</v>
          </cell>
          <cell r="G8">
            <v>0.78125</v>
          </cell>
          <cell r="H8">
            <v>0.8958333333333334</v>
          </cell>
          <cell r="I8" t="e">
            <v>#N/A</v>
          </cell>
          <cell r="J8">
            <v>1</v>
          </cell>
        </row>
        <row r="9">
          <cell r="C9">
            <v>0.5104166666666666</v>
          </cell>
          <cell r="D9">
            <v>0.6145833333333334</v>
          </cell>
          <cell r="E9" t="e">
            <v>#N/A</v>
          </cell>
          <cell r="F9">
            <v>0.71875</v>
          </cell>
          <cell r="G9">
            <v>0.8333333333333334</v>
          </cell>
          <cell r="H9">
            <v>0.9479166666666667</v>
          </cell>
          <cell r="I9" t="e">
            <v>#N/A</v>
          </cell>
          <cell r="J9">
            <v>1.0520833333333333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0.7708333333333333</v>
          </cell>
          <cell r="G10">
            <v>0.8854166666666666</v>
          </cell>
          <cell r="H10">
            <v>1</v>
          </cell>
          <cell r="I10" t="e">
            <v>#N/A</v>
          </cell>
          <cell r="J10">
            <v>1.1041666666666667</v>
          </cell>
        </row>
        <row r="11">
          <cell r="C11" t="str">
            <v>PARTİ TIRTILLARI</v>
          </cell>
          <cell r="D11" t="str">
            <v>PARTİ TIRTILLARI</v>
          </cell>
          <cell r="E11" t="str">
            <v>PARTİ TIRTILLARI</v>
          </cell>
          <cell r="F11" t="str">
            <v>PARTİ TIRTILLARI</v>
          </cell>
          <cell r="G11" t="str">
            <v>PARTİ TIRTILLARI</v>
          </cell>
          <cell r="H11" t="str">
            <v>OKUYUCU</v>
          </cell>
          <cell r="I11" t="str">
            <v>OKUYUCU</v>
          </cell>
          <cell r="J11" t="e">
            <v>#N/A</v>
          </cell>
        </row>
        <row r="12">
          <cell r="C12">
            <v>0.4583333333333333</v>
          </cell>
          <cell r="D12">
            <v>0.5208333333333334</v>
          </cell>
          <cell r="E12">
            <v>0.59375</v>
          </cell>
          <cell r="F12">
            <v>0.6666666666666666</v>
          </cell>
          <cell r="G12">
            <v>0.7395833333333334</v>
          </cell>
          <cell r="H12">
            <v>0.8125</v>
          </cell>
          <cell r="I12">
            <v>0.9166666666666666</v>
          </cell>
          <cell r="J12" t="e">
            <v>#N/A</v>
          </cell>
        </row>
        <row r="13">
          <cell r="C13">
            <v>0.4930555555555555</v>
          </cell>
          <cell r="D13">
            <v>0.5555555555555556</v>
          </cell>
          <cell r="E13">
            <v>0.6284722222222222</v>
          </cell>
          <cell r="F13">
            <v>0.7013888888888888</v>
          </cell>
          <cell r="G13">
            <v>0.7743055555555556</v>
          </cell>
          <cell r="H13">
            <v>0.8645833333333334</v>
          </cell>
          <cell r="I13">
            <v>0.96875</v>
          </cell>
          <cell r="J13" t="e">
            <v>#N/A</v>
          </cell>
        </row>
        <row r="14">
          <cell r="C14">
            <v>0.5208333333333333</v>
          </cell>
          <cell r="D14">
            <v>0.5833333333333334</v>
          </cell>
          <cell r="E14">
            <v>0.65625</v>
          </cell>
          <cell r="F14">
            <v>0.7291666666666666</v>
          </cell>
          <cell r="G14">
            <v>0.8020833333333334</v>
          </cell>
          <cell r="H14">
            <v>0.9166666666666666</v>
          </cell>
          <cell r="I14">
            <v>1.0208333333333333</v>
          </cell>
          <cell r="J14" t="e">
            <v>#N/A</v>
          </cell>
        </row>
        <row r="15">
          <cell r="C15" t="str">
            <v>DOST KAZIĞI</v>
          </cell>
          <cell r="D15" t="e">
            <v>#N/A</v>
          </cell>
          <cell r="E15" t="str">
            <v>DOST KAZIĞI</v>
          </cell>
          <cell r="F15" t="str">
            <v>DOST KAZIĞI</v>
          </cell>
          <cell r="G15" t="str">
            <v>DOST KAZIĞI</v>
          </cell>
          <cell r="H15" t="str">
            <v>DOST KAZIĞI</v>
          </cell>
          <cell r="I15" t="e">
            <v>#N/A</v>
          </cell>
          <cell r="J15" t="str">
            <v>DOST KAZIĞI</v>
          </cell>
        </row>
        <row r="16">
          <cell r="C16">
            <v>0.4791666666666667</v>
          </cell>
          <cell r="D16" t="e">
            <v>#N/A</v>
          </cell>
          <cell r="E16">
            <v>0.5833333333333334</v>
          </cell>
          <cell r="F16">
            <v>0.6875</v>
          </cell>
          <cell r="G16">
            <v>0.7916666666666666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>
            <v>0.5243055555555556</v>
          </cell>
          <cell r="D17" t="e">
            <v>#N/A</v>
          </cell>
          <cell r="E17">
            <v>0.6284722222222222</v>
          </cell>
          <cell r="F17">
            <v>0.7326388888888888</v>
          </cell>
          <cell r="G17">
            <v>0</v>
          </cell>
          <cell r="H17">
            <v>0.9409722222222222</v>
          </cell>
          <cell r="I17" t="e">
            <v>#N/A</v>
          </cell>
          <cell r="J17">
            <v>1.0451388888888888</v>
          </cell>
        </row>
        <row r="18">
          <cell r="C18">
            <v>0.5729166666666667</v>
          </cell>
          <cell r="D18" t="e">
            <v>#N/A</v>
          </cell>
          <cell r="E18">
            <v>0.6770833333333334</v>
          </cell>
          <cell r="F18">
            <v>0.78125</v>
          </cell>
          <cell r="G18">
            <v>0.8854166666666666</v>
          </cell>
          <cell r="H18">
            <v>0.9895833333333334</v>
          </cell>
          <cell r="I18" t="e">
            <v>#N/A</v>
          </cell>
          <cell r="J18">
            <v>1.09375</v>
          </cell>
        </row>
        <row r="19">
          <cell r="C19" t="str">
            <v>KEHANET</v>
          </cell>
          <cell r="D19" t="str">
            <v>KEHANET</v>
          </cell>
          <cell r="E19" t="e">
            <v>#N/A</v>
          </cell>
          <cell r="F19" t="str">
            <v>KEHANET</v>
          </cell>
          <cell r="G19" t="str">
            <v>KEHANET</v>
          </cell>
          <cell r="H19" t="str">
            <v>KEHANET</v>
          </cell>
          <cell r="I19" t="e">
            <v>#N/A</v>
          </cell>
          <cell r="J19" t="str">
            <v>KEHANET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0.6770833333333334</v>
          </cell>
          <cell r="G20">
            <v>0.78125</v>
          </cell>
          <cell r="H20">
            <v>0.8854166666666666</v>
          </cell>
          <cell r="I20" t="e">
            <v>#N/A</v>
          </cell>
          <cell r="J20">
            <v>0.9895833333333334</v>
          </cell>
        </row>
        <row r="21">
          <cell r="C21">
            <v>0.5208333333333334</v>
          </cell>
          <cell r="D21">
            <v>0.625</v>
          </cell>
          <cell r="E21" t="e">
            <v>#N/A</v>
          </cell>
          <cell r="F21">
            <v>0.7291666666666667</v>
          </cell>
          <cell r="G21">
            <v>0</v>
          </cell>
          <cell r="H21">
            <v>0.9375</v>
          </cell>
          <cell r="I21" t="e">
            <v>#N/A</v>
          </cell>
          <cell r="J21">
            <v>1.0416666666666667</v>
          </cell>
        </row>
        <row r="22">
          <cell r="C22">
            <v>0.5729166666666666</v>
          </cell>
          <cell r="D22">
            <v>0.6770833333333333</v>
          </cell>
          <cell r="E22" t="e">
            <v>#N/A</v>
          </cell>
          <cell r="F22">
            <v>0.78125</v>
          </cell>
          <cell r="G22">
            <v>0.8854166666666666</v>
          </cell>
          <cell r="H22">
            <v>0.9895833333333333</v>
          </cell>
          <cell r="I22" t="e">
            <v>#N/A</v>
          </cell>
          <cell r="J22">
            <v>1.09375</v>
          </cell>
        </row>
        <row r="23">
          <cell r="C23" t="str">
            <v>OKUYUCU</v>
          </cell>
          <cell r="D23" t="str">
            <v>DELI DELI OLMA</v>
          </cell>
          <cell r="E23" t="str">
            <v>DELI DELI OLMA</v>
          </cell>
          <cell r="F23" t="str">
            <v>DELI DELI OLMA</v>
          </cell>
          <cell r="G23" t="str">
            <v>DELI DELI OLMA</v>
          </cell>
          <cell r="H23" t="e">
            <v>#N/A</v>
          </cell>
          <cell r="I23" t="str">
            <v>DELI DELI OLMA</v>
          </cell>
          <cell r="J23" t="e">
            <v>#N/A</v>
          </cell>
        </row>
        <row r="24">
          <cell r="C24">
            <v>0.4583333333333333</v>
          </cell>
          <cell r="D24">
            <v>0.5625</v>
          </cell>
          <cell r="E24">
            <v>0.6458333333333334</v>
          </cell>
          <cell r="F24">
            <v>0.7291666666666666</v>
          </cell>
          <cell r="G24">
            <v>0.8229166666666666</v>
          </cell>
          <cell r="H24" t="e">
            <v>#N/A</v>
          </cell>
          <cell r="I24">
            <v>0.9166666666666666</v>
          </cell>
          <cell r="J24" t="e">
            <v>#N/A</v>
          </cell>
        </row>
        <row r="25">
          <cell r="C25">
            <v>0.5104166666666666</v>
          </cell>
          <cell r="D25">
            <v>0.6041666666666666</v>
          </cell>
          <cell r="E25">
            <v>0.6875</v>
          </cell>
          <cell r="F25">
            <v>0.7708333333333333</v>
          </cell>
          <cell r="G25">
            <v>0.8645833333333333</v>
          </cell>
          <cell r="H25" t="e">
            <v>#N/A</v>
          </cell>
          <cell r="I25">
            <v>0.9583333333333333</v>
          </cell>
          <cell r="J25" t="e">
            <v>#N/A</v>
          </cell>
        </row>
        <row r="26">
          <cell r="C26">
            <v>0.5625</v>
          </cell>
          <cell r="D26">
            <v>0.6458333333333334</v>
          </cell>
          <cell r="E26">
            <v>0.7291666666666667</v>
          </cell>
          <cell r="F26">
            <v>0.8125</v>
          </cell>
          <cell r="G26">
            <v>0.90625</v>
          </cell>
          <cell r="H26" t="e">
            <v>#N/A</v>
          </cell>
          <cell r="I26">
            <v>1</v>
          </cell>
          <cell r="J26" t="e">
            <v>#N/A</v>
          </cell>
        </row>
        <row r="27">
          <cell r="C27" t="str">
            <v>ERKEKLER NE SÖYLER KADINLAR NE ANLAR</v>
          </cell>
          <cell r="D27" t="str">
            <v>ERKEKLER NE SÖYLER KADINLAR NE ANLAR</v>
          </cell>
          <cell r="E27" t="e">
            <v>#N/A</v>
          </cell>
          <cell r="F27" t="str">
            <v>ERKEKLER NE SÖYLER KADINLAR NE ANLAR</v>
          </cell>
          <cell r="G27" t="str">
            <v>ERKEKLER NE SÖYLER KADINLAR NE ANLAR</v>
          </cell>
          <cell r="H27" t="str">
            <v>ERKEKLER NE SÖYLER KADINLAR NE ANLAR</v>
          </cell>
          <cell r="I27" t="e">
            <v>#N/A</v>
          </cell>
          <cell r="J27" t="str">
            <v>ERKEKLER NE SÖYLER KADINLAR NE ANLAR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>
            <v>1.0104166666666667</v>
          </cell>
        </row>
        <row r="29">
          <cell r="C29">
            <v>0.5104166666666666</v>
          </cell>
          <cell r="D29">
            <v>0.6145833333333334</v>
          </cell>
          <cell r="E29" t="e">
            <v>#N/A</v>
          </cell>
          <cell r="F29">
            <v>0.7291666666666667</v>
          </cell>
          <cell r="G29">
            <v>0.84375</v>
          </cell>
          <cell r="H29">
            <v>0.9583333333333334</v>
          </cell>
          <cell r="I29" t="e">
            <v>#N/A</v>
          </cell>
          <cell r="J29">
            <v>1.0625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>
            <v>1.1145833333333335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E12" sqref="E12"/>
    </sheetView>
  </sheetViews>
  <sheetFormatPr defaultColWidth="9.140625" defaultRowHeight="12.75"/>
  <cols>
    <col min="1" max="1" width="7.7109375" style="39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Z1" s="1"/>
    </row>
    <row r="2" spans="1:26" ht="20.2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Z2" s="1"/>
    </row>
    <row r="3" spans="1:26" ht="20.25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Z3" s="1"/>
    </row>
    <row r="4" spans="1:26" ht="20.25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Z4" s="1"/>
    </row>
    <row r="5" spans="1:26" ht="37.5" customHeight="1" thickBot="1">
      <c r="A5" s="2" t="s">
        <v>3</v>
      </c>
      <c r="B5" s="3">
        <f>+'[1]PROGRAM '!C4</f>
        <v>39927</v>
      </c>
      <c r="C5" s="68">
        <f>+'[1]PROGRAM '!G4</f>
        <v>39933</v>
      </c>
      <c r="D5" s="68"/>
      <c r="E5" s="66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Z5" s="1"/>
    </row>
    <row r="6" spans="1:26" ht="24" customHeight="1" thickTop="1">
      <c r="A6" s="4">
        <f>VLOOKUP(B6,'[1]PROGRAM '!$C$8:$M$75,11,FALSE)</f>
        <v>7</v>
      </c>
      <c r="B6" s="5" t="s">
        <v>5</v>
      </c>
      <c r="C6" s="6" t="str">
        <f>VLOOKUP(B6,'[1]PROGRAM '!$C$8:$G$75,5,FALSE)</f>
        <v>WB</v>
      </c>
      <c r="D6" s="7">
        <f aca="true" t="shared" si="0" ref="D6:D33">SMALL(D471:DK471,1)</f>
        <v>0.4583333333333333</v>
      </c>
      <c r="E6" s="7">
        <f aca="true" t="shared" si="1" ref="E6:E33">SMALL(D471:DK471,2)</f>
        <v>0.5625</v>
      </c>
      <c r="F6" s="7">
        <f aca="true" t="shared" si="2" ref="F6:F33">SMALL(D471:DK471,3)</f>
        <v>0.6770833333333334</v>
      </c>
      <c r="G6" s="7">
        <f aca="true" t="shared" si="3" ref="G6:G33">SMALL(D471:DK471,4)</f>
        <v>0.7916666666666666</v>
      </c>
      <c r="H6" s="7">
        <f aca="true" t="shared" si="4" ref="H6:H33">SMALL(D471:DK471,5)</f>
        <v>0.90625</v>
      </c>
      <c r="I6" s="7">
        <f aca="true" t="shared" si="5" ref="I6:I33">SMALL(D471:DK471,6)</f>
        <v>1.0104166666666667</v>
      </c>
      <c r="J6" s="7" t="e">
        <f aca="true" t="shared" si="6" ref="J6:J33">SMALL(D471:DK471,7)</f>
        <v>#NUM!</v>
      </c>
      <c r="K6" s="7" t="e">
        <f aca="true" t="shared" si="7" ref="K6:K33">SMALL(D471:DK471,8)</f>
        <v>#NUM!</v>
      </c>
      <c r="L6" s="7" t="e">
        <f aca="true" t="shared" si="8" ref="L6:L33">SMALL(D471:DK471,9)</f>
        <v>#NUM!</v>
      </c>
      <c r="M6" s="7" t="e">
        <f aca="true" t="shared" si="9" ref="M6:M33">SMALL(D471:DK471,10)</f>
        <v>#NUM!</v>
      </c>
      <c r="N6" s="7" t="e">
        <f aca="true" t="shared" si="10" ref="N6:N33">SMALL(D471:DK471,11)</f>
        <v>#NUM!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 '!$C$8:$M$75,11,FALSE)</f>
        <v>5</v>
      </c>
      <c r="B7" s="11" t="s">
        <v>6</v>
      </c>
      <c r="C7" s="12" t="str">
        <f>VLOOKUP(B7,'[1]PROGRAM '!$C$8:$G$75,5,FALSE)</f>
        <v>WB</v>
      </c>
      <c r="D7" s="13">
        <f t="shared" si="0"/>
        <v>0.46875</v>
      </c>
      <c r="E7" s="13">
        <f t="shared" si="1"/>
        <v>0.5729166666666666</v>
      </c>
      <c r="F7" s="13">
        <f t="shared" si="2"/>
        <v>0.6770833333333334</v>
      </c>
      <c r="G7" s="13">
        <f t="shared" si="3"/>
        <v>0.78125</v>
      </c>
      <c r="H7" s="14">
        <f t="shared" si="4"/>
        <v>0.8854166666666666</v>
      </c>
      <c r="I7" s="13">
        <f t="shared" si="5"/>
        <v>0.9895833333333334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 '!$C$8:$M$75,11,FALSE)</f>
        <v>2</v>
      </c>
      <c r="B8" s="19" t="s">
        <v>7</v>
      </c>
      <c r="C8" s="12" t="str">
        <f>VLOOKUP(B8,'[1]PROGRAM '!$C$8:$G$75,5,FALSE)</f>
        <v>UIP</v>
      </c>
      <c r="D8" s="13">
        <f t="shared" si="0"/>
        <v>0.4583333333333333</v>
      </c>
      <c r="E8" s="13">
        <f t="shared" si="1"/>
        <v>0.5625</v>
      </c>
      <c r="F8" s="13">
        <f t="shared" si="2"/>
        <v>0.6666666666666666</v>
      </c>
      <c r="G8" s="13">
        <f t="shared" si="3"/>
        <v>0.78125</v>
      </c>
      <c r="H8" s="13">
        <f t="shared" si="4"/>
        <v>0.8958333333333334</v>
      </c>
      <c r="I8" s="13">
        <f t="shared" si="5"/>
        <v>1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 '!$C$8:$M$75,11,FALSE)</f>
        <v>1</v>
      </c>
      <c r="B9" s="19" t="s">
        <v>8</v>
      </c>
      <c r="C9" s="12" t="str">
        <f>VLOOKUP(B9,'[1]PROGRAM '!$C$8:$G$75,5,FALSE)</f>
        <v>UIP</v>
      </c>
      <c r="D9" s="13">
        <f t="shared" si="0"/>
        <v>0.4791666666666667</v>
      </c>
      <c r="E9" s="13">
        <f t="shared" si="1"/>
        <v>0.6875</v>
      </c>
      <c r="F9" s="13">
        <f t="shared" si="2"/>
        <v>0.8020833333333334</v>
      </c>
      <c r="G9" s="13">
        <f t="shared" si="3"/>
        <v>0.90625</v>
      </c>
      <c r="H9" s="13" t="e">
        <f t="shared" si="4"/>
        <v>#NUM!</v>
      </c>
      <c r="I9" s="13" t="e">
        <f t="shared" si="5"/>
        <v>#NUM!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 '!$C$8:$M$75,11,FALSE)</f>
        <v>3</v>
      </c>
      <c r="B10" s="19" t="s">
        <v>9</v>
      </c>
      <c r="C10" s="12" t="str">
        <f>VLOOKUP(B10,'[1]PROGRAM '!$C$8:$G$75,5,FALSE)</f>
        <v>TIGLON</v>
      </c>
      <c r="D10" s="13">
        <f t="shared" si="0"/>
        <v>0.4583333333333333</v>
      </c>
      <c r="E10" s="13">
        <f t="shared" si="1"/>
        <v>0.5208333333333334</v>
      </c>
      <c r="F10" s="13">
        <f t="shared" si="2"/>
        <v>0.59375</v>
      </c>
      <c r="G10" s="13">
        <f t="shared" si="3"/>
        <v>0.6666666666666666</v>
      </c>
      <c r="H10" s="13">
        <f t="shared" si="4"/>
        <v>0.7395833333333334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>
        <f>VLOOKUP(B11,'[1]PROGRAM '!$C$8:$M$75,11,FALSE)</f>
        <v>1.1</v>
      </c>
      <c r="B11" s="19" t="s">
        <v>10</v>
      </c>
      <c r="C11" s="12" t="str">
        <f>VLOOKUP(B11,'[1]PROGRAM '!$C$8:$G$75,5,FALSE)</f>
        <v>TIGLON</v>
      </c>
      <c r="D11" s="13">
        <f t="shared" si="0"/>
        <v>0.4583333333333333</v>
      </c>
      <c r="E11" s="13">
        <f t="shared" si="1"/>
        <v>0.5833333333333334</v>
      </c>
      <c r="F11" s="13">
        <f t="shared" si="2"/>
        <v>0.8125</v>
      </c>
      <c r="G11" s="13">
        <f t="shared" si="3"/>
        <v>0.9166666666666666</v>
      </c>
      <c r="H11" s="13" t="e">
        <f t="shared" si="4"/>
        <v>#NUM!</v>
      </c>
      <c r="I11" s="13" t="e">
        <f t="shared" si="5"/>
        <v>#NUM!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>
        <f>VLOOKUP(B12,'[1]PROGRAM '!$C$8:$M$75,11,FALSE)</f>
        <v>6</v>
      </c>
      <c r="B12" s="19" t="s">
        <v>11</v>
      </c>
      <c r="C12" s="12" t="str">
        <f>VLOOKUP(B12,'[1]PROGRAM '!$C$8:$G$75,5,FALSE)</f>
        <v>PİNEMA</v>
      </c>
      <c r="D12" s="13">
        <f t="shared" si="0"/>
        <v>0.5625</v>
      </c>
      <c r="E12" s="13">
        <f t="shared" si="1"/>
        <v>0.6458333333333334</v>
      </c>
      <c r="F12" s="13">
        <f t="shared" si="2"/>
        <v>0.7291666666666666</v>
      </c>
      <c r="G12" s="13">
        <f t="shared" si="3"/>
        <v>0.8229166666666666</v>
      </c>
      <c r="H12" s="13">
        <f t="shared" si="4"/>
        <v>0.9166666666666666</v>
      </c>
      <c r="I12" s="13" t="e">
        <f t="shared" si="5"/>
        <v>#NUM!</v>
      </c>
      <c r="J12" s="13" t="e">
        <f t="shared" si="6"/>
        <v>#NUM!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>
        <f>VLOOKUP(B13,'[1]PROGRAM '!$C$8:$M$75,11,FALSE)</f>
        <v>4</v>
      </c>
      <c r="B13" s="19" t="s">
        <v>12</v>
      </c>
      <c r="C13" s="12" t="str">
        <f>VLOOKUP(B13,'[1]PROGRAM '!$C$8:$G$75,5,FALSE)</f>
        <v>ÖZEN</v>
      </c>
      <c r="D13" s="13">
        <f t="shared" si="0"/>
        <v>0.4791666666666667</v>
      </c>
      <c r="E13" s="13">
        <f t="shared" si="1"/>
        <v>0.5833333333333334</v>
      </c>
      <c r="F13" s="13">
        <f t="shared" si="2"/>
        <v>0.6875</v>
      </c>
      <c r="G13" s="13">
        <f t="shared" si="3"/>
        <v>0.7916666666666666</v>
      </c>
      <c r="H13" s="13">
        <f t="shared" si="4"/>
        <v>0.8958333333333334</v>
      </c>
      <c r="I13" s="13">
        <f t="shared" si="5"/>
        <v>1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 '!$C$8:$M$75,11,FALSE)</f>
        <v>#N/A</v>
      </c>
      <c r="B14" s="19"/>
      <c r="C14" s="12" t="e">
        <f>VLOOKUP(B14,'[1]PROGRAM '!$C$8:$G$75,5,FALSE)</f>
        <v>#N/A</v>
      </c>
      <c r="D14" s="13" t="e">
        <f t="shared" si="0"/>
        <v>#NUM!</v>
      </c>
      <c r="E14" s="13" t="e">
        <f t="shared" si="1"/>
        <v>#NUM!</v>
      </c>
      <c r="F14" s="13" t="e">
        <f t="shared" si="2"/>
        <v>#NUM!</v>
      </c>
      <c r="G14" s="13" t="e">
        <f t="shared" si="3"/>
        <v>#NUM!</v>
      </c>
      <c r="H14" s="13" t="e">
        <f t="shared" si="4"/>
        <v>#NUM!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 '!$C$8:$M$75,11,FALSE)</f>
        <v>#N/A</v>
      </c>
      <c r="B15" s="19"/>
      <c r="C15" s="12" t="e">
        <f>VLOOKUP(B15,'[1]PROGRAM '!$C$8:$G$75,5,FALSE)</f>
        <v>#N/A</v>
      </c>
      <c r="D15" s="13" t="e">
        <f t="shared" si="0"/>
        <v>#NUM!</v>
      </c>
      <c r="E15" s="13" t="e">
        <f t="shared" si="1"/>
        <v>#NUM!</v>
      </c>
      <c r="F15" s="13" t="e">
        <f t="shared" si="2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 '!$C$8:$M$75,11,FALSE)</f>
        <v>#N/A</v>
      </c>
      <c r="B16" s="11"/>
      <c r="C16" s="12" t="e">
        <f>VLOOKUP(B16,'[1]PROGRAM '!$C$8:$G$75,5,FALSE)</f>
        <v>#N/A</v>
      </c>
      <c r="D16" s="13" t="e">
        <f t="shared" si="0"/>
        <v>#NUM!</v>
      </c>
      <c r="E16" s="13" t="e">
        <f t="shared" si="1"/>
        <v>#NUM!</v>
      </c>
      <c r="F16" s="13" t="e">
        <f t="shared" si="2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0" t="e">
        <f>VLOOKUP(B17,'[1]PROGRAM '!$C$8:$M$75,11,FALSE)</f>
        <v>#N/A</v>
      </c>
      <c r="B17" s="21"/>
      <c r="C17" s="22" t="e">
        <f>VLOOKUP(B17,'[1]PROGRAM '!$C$8:$G$75,5,FALSE)</f>
        <v>#N/A</v>
      </c>
      <c r="D17" s="23" t="e">
        <f t="shared" si="0"/>
        <v>#NUM!</v>
      </c>
      <c r="E17" s="23" t="e">
        <f t="shared" si="1"/>
        <v>#NUM!</v>
      </c>
      <c r="F17" s="23" t="e">
        <f t="shared" si="2"/>
        <v>#NUM!</v>
      </c>
      <c r="G17" s="23" t="e">
        <f t="shared" si="3"/>
        <v>#NUM!</v>
      </c>
      <c r="H17" s="23" t="e">
        <f t="shared" si="4"/>
        <v>#NUM!</v>
      </c>
      <c r="I17" s="23" t="e">
        <f t="shared" si="5"/>
        <v>#NUM!</v>
      </c>
      <c r="J17" s="23" t="e">
        <f t="shared" si="6"/>
        <v>#NUM!</v>
      </c>
      <c r="K17" s="23" t="e">
        <f t="shared" si="7"/>
        <v>#NUM!</v>
      </c>
      <c r="L17" s="23" t="e">
        <f t="shared" si="8"/>
        <v>#NUM!</v>
      </c>
      <c r="M17" s="23" t="e">
        <f t="shared" si="9"/>
        <v>#NUM!</v>
      </c>
      <c r="N17" s="23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4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5" t="e">
        <f>VLOOKUP(B18,'[1]PROGRAM '!$C$8:$M$75,10,FALSE)</f>
        <v>#N/A</v>
      </c>
      <c r="B18" s="26"/>
      <c r="C18" s="27" t="e">
        <f>VLOOKUP(B18,'[1]PROGRAM '!$C$8:$G$75,4,FALSE)</f>
        <v>#N/A</v>
      </c>
      <c r="D18" s="28" t="e">
        <f t="shared" si="0"/>
        <v>#NUM!</v>
      </c>
      <c r="E18" s="28" t="e">
        <f t="shared" si="1"/>
        <v>#NUM!</v>
      </c>
      <c r="F18" s="28" t="e">
        <f t="shared" si="2"/>
        <v>#NUM!</v>
      </c>
      <c r="G18" s="28" t="e">
        <f t="shared" si="3"/>
        <v>#NUM!</v>
      </c>
      <c r="H18" s="28" t="e">
        <f t="shared" si="4"/>
        <v>#NUM!</v>
      </c>
      <c r="I18" s="28" t="e">
        <f t="shared" si="5"/>
        <v>#NUM!</v>
      </c>
      <c r="J18" s="28" t="e">
        <f t="shared" si="6"/>
        <v>#NUM!</v>
      </c>
      <c r="K18" s="28" t="e">
        <f t="shared" si="7"/>
        <v>#NUM!</v>
      </c>
      <c r="L18" s="28" t="e">
        <f t="shared" si="8"/>
        <v>#NUM!</v>
      </c>
      <c r="M18" s="28" t="e">
        <f t="shared" si="9"/>
        <v>#NUM!</v>
      </c>
      <c r="N18" s="28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29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 '!$C$8:$M$75,10,FALSE)</f>
        <v>#N/A</v>
      </c>
      <c r="B19" s="30"/>
      <c r="C19" s="12" t="e">
        <f>VLOOKUP(B19,'[1]PROGRAM '!$C$8:$G$75,4,FALSE)</f>
        <v>#N/A</v>
      </c>
      <c r="D19" s="13" t="e">
        <f t="shared" si="0"/>
        <v>#NUM!</v>
      </c>
      <c r="E19" s="13" t="e">
        <f t="shared" si="1"/>
        <v>#NUM!</v>
      </c>
      <c r="F19" s="13" t="e">
        <f t="shared" si="2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 '!$C$8:$M$75,10,FALSE)</f>
        <v>#N/A</v>
      </c>
      <c r="B20" s="30"/>
      <c r="C20" s="12" t="e">
        <f>VLOOKUP(B20,'[1]PROGRAM '!$C$8:$G$75,4,FALSE)</f>
        <v>#N/A</v>
      </c>
      <c r="D20" s="13" t="e">
        <f t="shared" si="0"/>
        <v>#NUM!</v>
      </c>
      <c r="E20" s="13" t="e">
        <f t="shared" si="1"/>
        <v>#NUM!</v>
      </c>
      <c r="F20" s="13" t="e">
        <f t="shared" si="2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 '!$C$8:$M$75,10,FALSE)</f>
        <v>#N/A</v>
      </c>
      <c r="B21" s="30"/>
      <c r="C21" s="12" t="e">
        <f>VLOOKUP(B21,'[1]PROGRAM '!$C$8:$G$75,4,FALSE)</f>
        <v>#N/A</v>
      </c>
      <c r="D21" s="13" t="e">
        <f t="shared" si="0"/>
        <v>#NUM!</v>
      </c>
      <c r="E21" s="13" t="e">
        <f t="shared" si="1"/>
        <v>#NUM!</v>
      </c>
      <c r="F21" s="13" t="e">
        <f t="shared" si="2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 '!$C$8:$M$75,10,FALSE)</f>
        <v>#N/A</v>
      </c>
      <c r="B22" s="30"/>
      <c r="C22" s="12" t="e">
        <f>VLOOKUP(B22,'[1]PROGRAM '!$C$8:$G$75,4,FALSE)</f>
        <v>#N/A</v>
      </c>
      <c r="D22" s="13" t="e">
        <f t="shared" si="0"/>
        <v>#NUM!</v>
      </c>
      <c r="E22" s="13" t="e">
        <f t="shared" si="1"/>
        <v>#NUM!</v>
      </c>
      <c r="F22" s="13" t="e">
        <f t="shared" si="2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 '!$C$8:$M$75,10,FALSE)</f>
        <v>#N/A</v>
      </c>
      <c r="B23" s="30"/>
      <c r="C23" s="12" t="e">
        <f>VLOOKUP(B23,'[1]PROGRAM '!$C$8:$G$75,4,FALSE)</f>
        <v>#N/A</v>
      </c>
      <c r="D23" s="13" t="e">
        <f t="shared" si="0"/>
        <v>#NUM!</v>
      </c>
      <c r="E23" s="13" t="e">
        <f t="shared" si="1"/>
        <v>#NUM!</v>
      </c>
      <c r="F23" s="13" t="e">
        <f t="shared" si="2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 '!$C$8:$M$75,10,FALSE)</f>
        <v>#N/A</v>
      </c>
      <c r="B24" s="30"/>
      <c r="C24" s="12" t="e">
        <f>VLOOKUP(B24,'[1]PROGRAM '!$C$8:$G$75,4,FALSE)</f>
        <v>#N/A</v>
      </c>
      <c r="D24" s="13" t="e">
        <f t="shared" si="0"/>
        <v>#NUM!</v>
      </c>
      <c r="E24" s="13" t="e">
        <f t="shared" si="1"/>
        <v>#NUM!</v>
      </c>
      <c r="F24" s="13" t="e">
        <f t="shared" si="2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 '!$C$8:$M$75,10,FALSE)</f>
        <v>#N/A</v>
      </c>
      <c r="B25" s="30"/>
      <c r="C25" s="12" t="e">
        <f>VLOOKUP(B25,'[1]PROGRAM '!$C$8:$G$75,4,FALSE)</f>
        <v>#N/A</v>
      </c>
      <c r="D25" s="13" t="e">
        <f t="shared" si="0"/>
        <v>#NUM!</v>
      </c>
      <c r="E25" s="13" t="e">
        <f t="shared" si="1"/>
        <v>#NUM!</v>
      </c>
      <c r="F25" s="13" t="e">
        <f t="shared" si="2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 '!$C$8:$M$75,10,FALSE)</f>
        <v>#N/A</v>
      </c>
      <c r="B26" s="31"/>
      <c r="C26" s="12" t="e">
        <f>VLOOKUP(B26,'[1]PROGRAM '!$C$8:$G$75,4,FALSE)</f>
        <v>#N/A</v>
      </c>
      <c r="D26" s="13" t="e">
        <f t="shared" si="0"/>
        <v>#NUM!</v>
      </c>
      <c r="E26" s="13" t="e">
        <f t="shared" si="1"/>
        <v>#NUM!</v>
      </c>
      <c r="F26" s="13" t="e">
        <f t="shared" si="2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 '!$C$8:$M$75,10,FALSE)</f>
        <v>#N/A</v>
      </c>
      <c r="B27" s="31"/>
      <c r="C27" s="12" t="e">
        <f>VLOOKUP(B27,'[1]PROGRAM '!$C$8:$G$75,4,FALSE)</f>
        <v>#N/A</v>
      </c>
      <c r="D27" s="13" t="e">
        <f t="shared" si="0"/>
        <v>#NUM!</v>
      </c>
      <c r="E27" s="13" t="e">
        <f t="shared" si="1"/>
        <v>#NUM!</v>
      </c>
      <c r="F27" s="13" t="e">
        <f t="shared" si="2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 '!$C$8:$M$75,10,FALSE)</f>
        <v>#N/A</v>
      </c>
      <c r="B28" s="32"/>
      <c r="C28" s="12" t="e">
        <f>VLOOKUP(B28,'[1]PROGRAM '!$C$8:$G$75,4,FALSE)</f>
        <v>#N/A</v>
      </c>
      <c r="D28" s="13" t="e">
        <f t="shared" si="0"/>
        <v>#NUM!</v>
      </c>
      <c r="E28" s="13" t="e">
        <f t="shared" si="1"/>
        <v>#NUM!</v>
      </c>
      <c r="F28" s="13" t="e">
        <f t="shared" si="2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 '!$C$8:$M$75,10,FALSE)</f>
        <v>#N/A</v>
      </c>
      <c r="B29" s="30"/>
      <c r="C29" s="12" t="e">
        <f>VLOOKUP(B29,'[1]PROGRAM '!$C$8:$G$75,4,FALSE)</f>
        <v>#N/A</v>
      </c>
      <c r="D29" s="13" t="e">
        <f t="shared" si="0"/>
        <v>#NUM!</v>
      </c>
      <c r="E29" s="13" t="e">
        <f t="shared" si="1"/>
        <v>#NUM!</v>
      </c>
      <c r="F29" s="13" t="e">
        <f t="shared" si="2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 '!$C$8:$M$75,10,FALSE)</f>
        <v>#N/A</v>
      </c>
      <c r="B30" s="30"/>
      <c r="C30" s="12" t="e">
        <f>VLOOKUP(B30,'[1]PROGRAM '!$C$8:$G$75,4,FALSE)</f>
        <v>#N/A</v>
      </c>
      <c r="D30" s="13" t="e">
        <f t="shared" si="0"/>
        <v>#NUM!</v>
      </c>
      <c r="E30" s="13" t="e">
        <f t="shared" si="1"/>
        <v>#NUM!</v>
      </c>
      <c r="F30" s="13" t="e">
        <f t="shared" si="2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 '!$C$8:$M$75,10,FALSE)</f>
        <v>#N/A</v>
      </c>
      <c r="B31" s="30"/>
      <c r="C31" s="12" t="e">
        <f>VLOOKUP(B31,'[1]PROGRAM '!$C$8:$G$75,4,FALSE)</f>
        <v>#N/A</v>
      </c>
      <c r="D31" s="13" t="e">
        <f t="shared" si="0"/>
        <v>#NUM!</v>
      </c>
      <c r="E31" s="13" t="e">
        <f t="shared" si="1"/>
        <v>#NUM!</v>
      </c>
      <c r="F31" s="13" t="e">
        <f t="shared" si="2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 '!$C$8:$M$75,10,FALSE)</f>
        <v>#N/A</v>
      </c>
      <c r="B32" s="30"/>
      <c r="C32" s="12" t="e">
        <f>VLOOKUP(B32,'[1]PROGRAM '!$C$8:$G$75,4,FALSE)</f>
        <v>#N/A</v>
      </c>
      <c r="D32" s="13" t="e">
        <f t="shared" si="0"/>
        <v>#NUM!</v>
      </c>
      <c r="E32" s="13" t="e">
        <f t="shared" si="1"/>
        <v>#NUM!</v>
      </c>
      <c r="F32" s="13" t="e">
        <f t="shared" si="2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0" t="e">
        <f>VLOOKUP(B33,'[1]PROGRAM '!$C$8:$M$75,10,FALSE)</f>
        <v>#N/A</v>
      </c>
      <c r="B33" s="33"/>
      <c r="C33" s="22" t="e">
        <f>VLOOKUP(B33,'[1]PROGRAM '!$C$8:$G$75,4,FALSE)</f>
        <v>#N/A</v>
      </c>
      <c r="D33" s="23" t="e">
        <f t="shared" si="0"/>
        <v>#NUM!</v>
      </c>
      <c r="E33" s="23" t="e">
        <f t="shared" si="1"/>
        <v>#NUM!</v>
      </c>
      <c r="F33" s="23" t="e">
        <f t="shared" si="2"/>
        <v>#NUM!</v>
      </c>
      <c r="G33" s="23" t="e">
        <f t="shared" si="3"/>
        <v>#NUM!</v>
      </c>
      <c r="H33" s="23" t="e">
        <f t="shared" si="4"/>
        <v>#NUM!</v>
      </c>
      <c r="I33" s="23" t="e">
        <f t="shared" si="5"/>
        <v>#NUM!</v>
      </c>
      <c r="J33" s="23" t="e">
        <f t="shared" si="6"/>
        <v>#NUM!</v>
      </c>
      <c r="K33" s="23" t="e">
        <f t="shared" si="7"/>
        <v>#NUM!</v>
      </c>
      <c r="L33" s="23" t="e">
        <f t="shared" si="8"/>
        <v>#NUM!</v>
      </c>
      <c r="M33" s="23" t="e">
        <f t="shared" si="9"/>
        <v>#NUM!</v>
      </c>
      <c r="N33" s="23" t="e">
        <f t="shared" si="10"/>
        <v>#NUM!</v>
      </c>
      <c r="O33" s="23" t="e">
        <f t="shared" si="11"/>
        <v>#NUM!</v>
      </c>
      <c r="P33" s="23" t="e">
        <f t="shared" si="12"/>
        <v>#NUM!</v>
      </c>
      <c r="Q33" s="34"/>
      <c r="R33" s="35"/>
      <c r="S33" s="35"/>
      <c r="T33" s="36"/>
      <c r="U33" s="37"/>
      <c r="V33" s="35"/>
      <c r="W33" s="35"/>
      <c r="X33" s="35"/>
      <c r="Y33" s="38"/>
      <c r="Z33" s="1"/>
    </row>
    <row r="34" spans="1:16" ht="26.25" customHeight="1" thickTop="1">
      <c r="A34" s="69" t="s">
        <v>14</v>
      </c>
      <c r="B34" s="70"/>
      <c r="C34" s="70"/>
      <c r="D34" s="55" t="s">
        <v>13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2.7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ht="12.75">
      <c r="E36" s="41"/>
    </row>
    <row r="37" ht="12.75">
      <c r="A37"/>
    </row>
    <row r="38" ht="12.75">
      <c r="B38" s="41"/>
    </row>
    <row r="471" spans="2:115" ht="12.75">
      <c r="B471" s="42" t="str">
        <f aca="true" t="shared" si="22" ref="B471:B501">+B6</f>
        <v>erkekler ne söyler kadınlar ne anlar</v>
      </c>
      <c r="C471" s="43"/>
      <c r="D471" s="44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4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4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4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4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4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4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4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5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5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5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5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5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5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5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5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6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6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6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6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6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6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6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6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7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7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7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7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7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7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7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7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8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8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8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8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8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8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8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8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5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5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5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5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5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5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5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5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4">
        <f>IF(ISNA('[1]-------  H.S.ARA -------'!$C$27)," ",IF('[1]-------  H.S.ARA -------'!$C$27='CITYLIFE SİNEMALARI'!B471,HLOOKUP('CITYLIFE SİNEMALARI'!B471,'[1]-------  H.S.ARA -------'!$C$27:$C$30,2,FALSE)," "))</f>
        <v>0.4583333333333333</v>
      </c>
      <c r="BA471" s="44">
        <f>IF(ISNA('[1]-------  H.S.ARA -------'!$D$27)," ",IF('[1]-------  H.S.ARA -------'!$D$27='CITYLIFE SİNEMALARI'!B471,HLOOKUP('CITYLIFE SİNEMALARI'!B471,'[1]-------  H.S.ARA -------'!$D$27:$D$30,2,FALSE)," "))</f>
        <v>0.5625</v>
      </c>
      <c r="BB471" s="44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4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44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4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44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4">
        <f>IF(ISNA('[1]-------  H.S.ARA -------'!$J$27)," ",IF('[1]-------  H.S.ARA -------'!$J$27='CITYLIFE SİNEMALARI'!B471,HLOOKUP('CITYLIFE SİNEMALARI'!B471,'[1]-------  H.S.ARA -------'!$J$27:$J$30,2,FALSE)," "))</f>
        <v>1.0104166666666667</v>
      </c>
      <c r="BH471" s="46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6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6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6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6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6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6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6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7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7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7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7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7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7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7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7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49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49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49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49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49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49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49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49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5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5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5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5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5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5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5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5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4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4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4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4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4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4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4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4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6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6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6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6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6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6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6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6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7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7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7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7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7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7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7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7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2" t="str">
        <f t="shared" si="22"/>
        <v>kehanet</v>
      </c>
      <c r="C472" s="43"/>
      <c r="D472" s="44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4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4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4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4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4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4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4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5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5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5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5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5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5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5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5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6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6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6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6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6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6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6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6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7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7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7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7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7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7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7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7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8">
        <f>IF(ISNA('[1]-------  H.S.ARA -------'!$C$19)," ",IF('[1]-------  H.S.ARA -------'!$C$19='CITYLIFE SİNEMALARI'!B472,HLOOKUP('CITYLIFE SİNEMALARI'!B472,'[1]-------  H.S.ARA -------'!$C$19:$C$22,2,FALSE)," "))</f>
        <v>0.46875</v>
      </c>
      <c r="AK472" s="48">
        <f>IF(ISNA('[1]-------  H.S.ARA -------'!$D$19)," ",IF('[1]-------  H.S.ARA -------'!$D$19='CITYLIFE SİNEMALARI'!B472,HLOOKUP('CITYLIFE SİNEMALARI'!B472,'[1]-------  H.S.ARA -------'!$D$19:$D$22,2,FALSE)," "))</f>
        <v>0.5729166666666666</v>
      </c>
      <c r="AL472" s="48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48">
        <f>IF(ISNA('[1]-------  H.S.ARA -------'!$F$19)," ",IF('[1]-------  H.S.ARA -------'!$F$19='CITYLIFE SİNEMALARI'!B472,HLOOKUP('CITYLIFE SİNEMALARI'!B472,'[1]-------  H.S.ARA -------'!$F$19:$F$22,2,FALSE)," "))</f>
        <v>0.6770833333333334</v>
      </c>
      <c r="AN472" s="48">
        <f>IF(ISNA('[1]-------  H.S.ARA -------'!$G$19)," ",IF('[1]-------  H.S.ARA -------'!$G$19='CITYLIFE SİNEMALARI'!B472,HLOOKUP('CITYLIFE SİNEMALARI'!B472,'[1]-------  H.S.ARA -------'!$G$19:$G$22,2,FALSE)," "))</f>
        <v>0.78125</v>
      </c>
      <c r="AO472" s="48">
        <f>IF(ISNA('[1]-------  H.S.ARA -------'!$H$19)," ",IF('[1]-------  H.S.ARA -------'!$H$19='CITYLIFE SİNEMALARI'!B472,HLOOKUP('CITYLIFE SİNEMALARI'!B472,'[1]-------  H.S.ARA -------'!$H$19:$H$22,2,FALSE)," "))</f>
        <v>0.8854166666666666</v>
      </c>
      <c r="AP472" s="48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8">
        <f>IF(ISNA('[1]-------  H.S.ARA -------'!$J$19)," ",IF('[1]-------  H.S.ARA -------'!$J$19='CITYLIFE SİNEMALARI'!B472,HLOOKUP('CITYLIFE SİNEMALARI'!B472,'[1]-------  H.S.ARA -------'!$J$19:$J$22,2,FALSE)," "))</f>
        <v>0.9895833333333334</v>
      </c>
      <c r="AR472" s="45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5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5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5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5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5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5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5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4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4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4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4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4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4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4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4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6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6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6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6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6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6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6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6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7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7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7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7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7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7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7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7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49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49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49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49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49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49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49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49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5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5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5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5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5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5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5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5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4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4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4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4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4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4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4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4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6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6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6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6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6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6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6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6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7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7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7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7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7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7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7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7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2" t="str">
        <f t="shared" si="22"/>
        <v>devlet oyunları</v>
      </c>
      <c r="C473" s="43"/>
      <c r="D473" s="44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4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4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4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4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4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4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4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5">
        <f>IF(ISNA('[1]-------  H.S.ARA -------'!$C$7)," ",IF('[1]-------  H.S.ARA -------'!$C$7='CITYLIFE SİNEMALARI'!B473,HLOOKUP('CITYLIFE SİNEMALARI'!B473,'[1]-------  H.S.ARA -------'!$C$7:$C$10,2,FALSE)," "))</f>
        <v>0.4583333333333333</v>
      </c>
      <c r="M473" s="45">
        <f>IF(ISNA('[1]-------  H.S.ARA -------'!$D$7)," ",IF('[1]-------  H.S.ARA -------'!$D$7='CITYLIFE SİNEMALARI'!B473,HLOOKUP('CITYLIFE SİNEMALARI'!B473,'[1]-------  H.S.ARA -------'!$D$7:$D$10,2,FALSE)," "))</f>
        <v>0.5625</v>
      </c>
      <c r="N473" s="45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5">
        <f>IF(ISNA('[1]-------  H.S.ARA -------'!$F$7)," ",IF('[1]-------  H.S.ARA -------'!$F$7='CITYLIFE SİNEMALARI'!B473,HLOOKUP('CITYLIFE SİNEMALARI'!B473,'[1]-------  H.S.ARA -------'!$F$7:$F$10,2,FALSE)," "))</f>
        <v>0.6666666666666666</v>
      </c>
      <c r="P473" s="45">
        <f>IF(ISNA('[1]-------  H.S.ARA -------'!$G$7)," ",IF('[1]-------  H.S.ARA -------'!$G$7='CITYLIFE SİNEMALARI'!B473,HLOOKUP('CITYLIFE SİNEMALARI'!B473,'[1]-------  H.S.ARA -------'!$G$7:$G$10,2,FALSE)," "))</f>
        <v>0.78125</v>
      </c>
      <c r="Q473" s="45">
        <f>IF(ISNA('[1]-------  H.S.ARA -------'!$H$7)," ",IF('[1]-------  H.S.ARA -------'!$H$7='CITYLIFE SİNEMALARI'!B473,HLOOKUP('CITYLIFE SİNEMALARI'!B473,'[1]-------  H.S.ARA -------'!$H$7:$H$10,2,FALSE)," "))</f>
        <v>0.8958333333333334</v>
      </c>
      <c r="R473" s="45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5">
        <f>IF(ISNA('[1]-------  H.S.ARA -------'!$J$7)," ",IF('[1]-------  H.S.ARA -------'!$J$7='CITYLIFE SİNEMALARI'!B473,HLOOKUP('CITYLIFE SİNEMALARI'!B473,'[1]-------  H.S.ARA -------'!$J$7:$J$10,2,FALSE)," "))</f>
        <v>1</v>
      </c>
      <c r="T473" s="46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6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6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6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6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6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6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6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7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7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7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7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7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7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7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7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8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8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8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8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8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8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8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8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5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5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5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5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5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5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5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5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4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4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4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4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4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4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4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4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6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6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6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6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6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6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6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6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7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7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7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7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7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7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7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7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49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49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49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49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49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49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49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49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5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5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5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5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5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5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5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5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4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4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4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4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4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4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4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4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6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6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6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6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6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6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6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6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7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7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7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7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7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7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7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7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2" t="str">
        <f t="shared" si="22"/>
        <v>hızlı ve öfkeli 4</v>
      </c>
      <c r="C474" s="43"/>
      <c r="D474" s="44">
        <f>IF(ISNA('[1]-------  H.S.ARA -------'!$C$3)," ",IF('[1]-------  H.S.ARA -------'!$C$3='CITYLIFE SİNEMALARI'!B474,HLOOKUP('CITYLIFE SİNEMALARI'!B474,'[1]-------  H.S.ARA -------'!$C$3:$C$6,2,FALSE)," "))</f>
        <v>0.4791666666666667</v>
      </c>
      <c r="E474" s="44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4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4">
        <f>IF(ISNA('[1]-------  H.S.ARA -------'!$F$3)," ",IF('[1]-------  H.S.ARA -------'!$F$3='CITYLIFE SİNEMALARI'!B474,HLOOKUP('CITYLIFE SİNEMALARI'!B474,'[1]-------  H.S.ARA -------'!$F$3:$F$6,2,FALSE)," "))</f>
        <v>0.6875</v>
      </c>
      <c r="H474" s="44">
        <f>IF(ISNA('[1]-------  H.S.ARA -------'!$G$3)," ",IF('[1]-------  H.S.ARA -------'!$G$3='CITYLIFE SİNEMALARI'!B474,HLOOKUP('CITYLIFE SİNEMALARI'!B474,'[1]-------  H.S.ARA -------'!$G$3:$G$6,2,FALSE)," "))</f>
        <v>0.8020833333333334</v>
      </c>
      <c r="I474" s="44">
        <f>IF(ISNA('[1]-------  H.S.ARA -------'!$H$3)," ",IF('[1]-------  H.S.ARA -------'!$H$3='CITYLIFE SİNEMALARI'!B474,HLOOKUP('CITYLIFE SİNEMALARI'!B474,'[1]-------  H.S.ARA -------'!$H$3:$H$6,2,FALSE)," "))</f>
        <v>0.90625</v>
      </c>
      <c r="J474" s="44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4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5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5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5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5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5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5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5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5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6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6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6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6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6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6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6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6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7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7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7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7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7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7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7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7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8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8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8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8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8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8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8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8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5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5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5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5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5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5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5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5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4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4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4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4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4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4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4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4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6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6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6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6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6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6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6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6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7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7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7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7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7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7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7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7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49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49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49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49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49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49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49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49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5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5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5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5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5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5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5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5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4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4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4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4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4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4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4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4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6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6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6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6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6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6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6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6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7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7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7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7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7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7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7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7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2" t="str">
        <f t="shared" si="22"/>
        <v>parti tırtılları</v>
      </c>
      <c r="C475" s="43"/>
      <c r="D475" s="44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4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4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4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4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4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4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4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5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5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5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5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5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5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5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5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6">
        <f>IF(ISNA('[1]-------  H.S.ARA -------'!$C$11)," ",IF('[1]-------  H.S.ARA -------'!$C$11='CITYLIFE SİNEMALARI'!B475,HLOOKUP('CITYLIFE SİNEMALARI'!B475,'[1]-------  H.S.ARA -------'!$C$11:$C$14,2,FALSE)," "))</f>
        <v>0.4583333333333333</v>
      </c>
      <c r="U475" s="46">
        <f>IF(ISNA('[1]-------  H.S.ARA -------'!$D$11)," ",IF('[1]-------  H.S.ARA -------'!$D$11='CITYLIFE SİNEMALARI'!B475,HLOOKUP('CITYLIFE SİNEMALARI'!B475,'[1]-------  H.S.ARA -------'!$D$11:$D$14,2,FALSE)," "))</f>
        <v>0.5208333333333334</v>
      </c>
      <c r="V475" s="46">
        <f>IF(ISNA('[1]-------  H.S.ARA -------'!$E$11)," ",IF('[1]-------  H.S.ARA -------'!$E$11='CITYLIFE SİNEMALARI'!B475,HLOOKUP('CITYLIFE SİNEMALARI'!B475,'[1]-------  H.S.ARA -------'!$E$11:$E$14,2,FALSE)," "))</f>
        <v>0.59375</v>
      </c>
      <c r="W475" s="46">
        <f>IF(ISNA('[1]-------  H.S.ARA -------'!$F$11)," ",IF('[1]-------  H.S.ARA -------'!$F$11='CITYLIFE SİNEMALARI'!B475,HLOOKUP('CITYLIFE SİNEMALARI'!B475,'[1]-------  H.S.ARA -------'!$F$11:$F$14,2,FALSE)," "))</f>
        <v>0.6666666666666666</v>
      </c>
      <c r="X475" s="46">
        <f>IF(ISNA('[1]-------  H.S.ARA -------'!$G$11)," ",IF('[1]-------  H.S.ARA -------'!$G$11='CITYLIFE SİNEMALARI'!B475,HLOOKUP('CITYLIFE SİNEMALARI'!B475,'[1]-------  H.S.ARA -------'!$G$11:$G$14,2,FALSE)," "))</f>
        <v>0.7395833333333334</v>
      </c>
      <c r="Y475" s="46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6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6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7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7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7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7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7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7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7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7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8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8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8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8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8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8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8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8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5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5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5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5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5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5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5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5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4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4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4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4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4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4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4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4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6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6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6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6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6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6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6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6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7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7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7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7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7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7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7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7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49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49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49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49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49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49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49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49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5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5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5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5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5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5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5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5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4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4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4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4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4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4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4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4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6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6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6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6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6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6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6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6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7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7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7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7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7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7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7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7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0" t="str">
        <f t="shared" si="22"/>
        <v>okuyucu</v>
      </c>
      <c r="C476" s="51"/>
      <c r="D476" s="44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4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4">
        <f>IF(ISNA('[1]-------  H.S.ARA -------'!$E$3)," ",IF('[1]-------  H.S.ARA -------'!$E$3='CITYLIFE SİNEMALARI'!B476,HLOOKUP('CITYLIFE SİNEMALARI'!B476,'[1]-------  H.S.ARA -------'!$E$3:$E$6,2,FALSE)," "))</f>
        <v>0.5833333333333334</v>
      </c>
      <c r="G476" s="44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4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4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4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4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5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5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5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5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5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5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5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5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6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6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6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6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6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6">
        <f>IF(ISNA('[1]-------  H.S.ARA -------'!$H$11)," ",IF('[1]-------  H.S.ARA -------'!$H$11='CITYLIFE SİNEMALARI'!B476,HLOOKUP('CITYLIFE SİNEMALARI'!B476,'[1]-------  H.S.ARA -------'!$H$11:$H$14,2,FALSE)," "))</f>
        <v>0.8125</v>
      </c>
      <c r="Z476" s="46">
        <f>IF(ISNA('[1]-------  H.S.ARA -------'!$I$11)," ",IF('[1]-------  H.S.ARA -------'!$I$11='CITYLIFE SİNEMALARI'!B476,HLOOKUP('CITYLIFE SİNEMALARI'!B476,'[1]-------  H.S.ARA -------'!$I$11:$I$14,2,FALSE)," "))</f>
        <v>0.9166666666666666</v>
      </c>
      <c r="AA476" s="46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7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7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7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7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7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7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7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7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48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8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8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8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8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8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8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8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5">
        <f>IF(ISNA('[1]-------  H.S.ARA -------'!$C$23)," ",IF('[1]-------  H.S.ARA -------'!$C$23='CITYLIFE SİNEMALARI'!B476,HLOOKUP('CITYLIFE SİNEMALARI'!B476,'[1]-------  H.S.ARA -------'!$C$23:$C$26,2,FALSE)," "))</f>
        <v>0.4583333333333333</v>
      </c>
      <c r="AS476" s="45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5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5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5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5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5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5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4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4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4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4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4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4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4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4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6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6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6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6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6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6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6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6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7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7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7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7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7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7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7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7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49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49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49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49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49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49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49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49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5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5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5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5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5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5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5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5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4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4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4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4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4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4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4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4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6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6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6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6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6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6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6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6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7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7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7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7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7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7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7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7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0" t="str">
        <f t="shared" si="22"/>
        <v>delı delı olma</v>
      </c>
      <c r="C477" s="51"/>
      <c r="D477" s="44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4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4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4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4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4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4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4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5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5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5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5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5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5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5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5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6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6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6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6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6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6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6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6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7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7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7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7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7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7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7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7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8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8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8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8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8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8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8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8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5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5">
        <f>IF(ISNA('[1]-------  H.S.ARA -------'!$D$23)," ",IF('[1]-------  H.S.ARA -------'!$D$23='CITYLIFE SİNEMALARI'!B477,HLOOKUP('CITYLIFE SİNEMALARI'!B477,'[1]-------  H.S.ARA -------'!$D$23:$D$26,2,FALSE)," "))</f>
        <v>0.5625</v>
      </c>
      <c r="AT477" s="45">
        <f>IF(ISNA('[1]-------  H.S.ARA -------'!$E$23)," ",IF('[1]-------  H.S.ARA -------'!$E$23='CITYLIFE SİNEMALARI'!B477,HLOOKUP('CITYLIFE SİNEMALARI'!B477,'[1]-------  H.S.ARA -------'!$E$23:$E$26,2,FALSE)," "))</f>
        <v>0.6458333333333334</v>
      </c>
      <c r="AU477" s="45">
        <f>IF(ISNA('[1]-------  H.S.ARA -------'!$F$23)," ",IF('[1]-------  H.S.ARA -------'!$F$23='CITYLIFE SİNEMALARI'!B477,HLOOKUP('CITYLIFE SİNEMALARI'!B477,'[1]-------  H.S.ARA -------'!$F$23:$F$26,2,FALSE)," "))</f>
        <v>0.7291666666666666</v>
      </c>
      <c r="AV477" s="45">
        <f>IF(ISNA('[1]-------  H.S.ARA -------'!$G$23)," ",IF('[1]-------  H.S.ARA -------'!$G$23='CITYLIFE SİNEMALARI'!B477,HLOOKUP('CITYLIFE SİNEMALARI'!B477,'[1]-------  H.S.ARA -------'!$G$23:$G$26,2,FALSE)," "))</f>
        <v>0.8229166666666666</v>
      </c>
      <c r="AW477" s="45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5">
        <f>IF(ISNA('[1]-------  H.S.ARA -------'!$I$23)," ",IF('[1]-------  H.S.ARA -------'!$I$23='CITYLIFE SİNEMALARI'!B477,HLOOKUP('CITYLIFE SİNEMALARI'!B477,'[1]-------  H.S.ARA -------'!$I$23:$I$26,2,FALSE)," "))</f>
        <v>0.9166666666666666</v>
      </c>
      <c r="AY477" s="45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4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4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4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4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4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4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4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4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6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6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6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6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6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6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6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6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7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7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7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7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7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7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7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7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49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49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49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49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49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49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49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49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5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5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5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5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5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5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5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5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4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4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4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4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4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4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4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4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6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6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6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6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6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6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6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6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7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7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7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7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7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7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7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7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2" t="str">
        <f t="shared" si="22"/>
        <v>dost kazığı</v>
      </c>
      <c r="C478" s="43"/>
      <c r="D478" s="44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4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4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4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4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4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4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4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5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5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5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5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5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5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5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5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6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6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6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6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6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6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6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6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7">
        <f>IF(ISNA('[1]-------  H.S.ARA -------'!$C$15)," ",IF('[1]-------  H.S.ARA -------'!$C$15='CITYLIFE SİNEMALARI'!B478,HLOOKUP('CITYLIFE SİNEMALARI'!B478,'[1]-------  H.S.ARA -------'!$C$15:$C$18,2,FALSE)," "))</f>
        <v>0.4791666666666667</v>
      </c>
      <c r="AC478" s="47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7">
        <f>IF(ISNA('[1]-------  H.S.ARA -------'!$E$15)," ",IF('[1]-------  H.S.ARA -------'!$E$15='CITYLIFE SİNEMALARI'!B478,HLOOKUP('CITYLIFE SİNEMALARI'!B478,'[1]-------  H.S.ARA -------'!$E$15:$E$18,2,FALSE)," "))</f>
        <v>0.5833333333333334</v>
      </c>
      <c r="AE478" s="47">
        <f>IF(ISNA('[1]-------  H.S.ARA -------'!$F$15)," ",IF('[1]-------  H.S.ARA -------'!$F$15='CITYLIFE SİNEMALARI'!B478,HLOOKUP('CITYLIFE SİNEMALARI'!B478,'[1]-------  H.S.ARA -------'!$F$15:$F$18,2,FALSE)," "))</f>
        <v>0.6875</v>
      </c>
      <c r="AF478" s="47">
        <f>IF(ISNA('[1]-------  H.S.ARA -------'!$G$15)," ",IF('[1]-------  H.S.ARA -------'!$G$15='CITYLIFE SİNEMALARI'!B478,HLOOKUP('CITYLIFE SİNEMALARI'!B478,'[1]-------  H.S.ARA -------'!$G$15:$G$18,2,FALSE)," "))</f>
        <v>0.7916666666666666</v>
      </c>
      <c r="AG478" s="47">
        <f>IF(ISNA('[1]-------  H.S.ARA -------'!$H$15)," ",IF('[1]-------  H.S.ARA -------'!$H$15='CITYLIFE SİNEMALARI'!B478,HLOOKUP('CITYLIFE SİNEMALARI'!B478,'[1]-------  H.S.ARA -------'!$H$15:$H$18,2,FALSE)," "))</f>
        <v>0.8958333333333334</v>
      </c>
      <c r="AH478" s="47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7">
        <f>IF(ISNA('[1]-------  H.S.ARA -------'!$J$15)," ",IF('[1]-------  H.S.ARA -------'!$J$15='CITYLIFE SİNEMALARI'!B478,HLOOKUP('CITYLIFE SİNEMALARI'!B478,'[1]-------  H.S.ARA -------'!$J$15:$J$18,2,FALSE)," "))</f>
        <v>1</v>
      </c>
      <c r="AJ478" s="48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8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48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8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48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8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8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8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5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5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5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5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5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5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5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5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4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4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4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4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4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4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4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4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6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6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6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6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6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6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6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6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7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7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7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7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7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7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7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7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49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49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49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49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49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49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49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49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5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5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5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5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5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5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5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5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4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4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4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4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4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4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4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4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6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6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6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6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6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6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6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6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7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7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7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7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7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7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7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7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0">
        <f t="shared" si="22"/>
        <v>0</v>
      </c>
      <c r="C479" s="51"/>
      <c r="D479" s="44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4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4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4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4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4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4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4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5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5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5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5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5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5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5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5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6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6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6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6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6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6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6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6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7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7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7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7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7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7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7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7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8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8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8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8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8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8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8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8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5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5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5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5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5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5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5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5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4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4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4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4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4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4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4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4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6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6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6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6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6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6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6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6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7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7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7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7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7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7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7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7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49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49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49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49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49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49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49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49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5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5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5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5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5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5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5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5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4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4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4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4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4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4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4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4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6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6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6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6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6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6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6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6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7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7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7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7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7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7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7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7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2">
        <f t="shared" si="22"/>
        <v>0</v>
      </c>
      <c r="C480" s="43"/>
      <c r="D480" s="44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4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4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4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4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4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4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4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5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5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5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5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5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5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5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5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6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6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6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6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6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6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6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6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7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7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7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7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7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7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7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7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8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8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8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8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8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8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8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8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5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5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5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5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5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5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5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5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4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4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4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4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4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4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4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4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6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6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6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6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6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6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6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6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7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7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7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7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7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7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7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7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49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49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49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49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49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49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49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49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5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5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5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5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5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5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5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5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4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4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4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4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4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4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4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4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6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6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6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6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6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6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6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6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7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7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7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7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7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7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7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7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2">
        <f t="shared" si="22"/>
        <v>0</v>
      </c>
      <c r="C481" s="43"/>
      <c r="D481" s="44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4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4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4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4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4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4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4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5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5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5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5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5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5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5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5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6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6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6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6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6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6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6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6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7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7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7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7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7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7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7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7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8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8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8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8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8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8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8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8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5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5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5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5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5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5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5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5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4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4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4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4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4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4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4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4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6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6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6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6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6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6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6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6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7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7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7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7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7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7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7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7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49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49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49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49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49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49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49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49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5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5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5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5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5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5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5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5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4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4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4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4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4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4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4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4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6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6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6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6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6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6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6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6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7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7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7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7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7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7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7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7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2">
        <f t="shared" si="22"/>
        <v>0</v>
      </c>
      <c r="C482" s="43"/>
      <c r="D482" s="44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4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4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4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4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4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4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4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5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5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5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5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5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5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5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5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6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6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6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6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6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6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6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6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7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7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7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7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7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7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7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7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8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8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8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8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8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8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8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8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5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5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5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5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5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5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5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5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4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4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4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4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4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4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4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4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6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6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6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6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6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6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6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6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7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7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7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7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7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7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7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7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49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49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49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49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49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49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49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49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5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5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5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5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5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5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5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5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4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4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4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4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4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4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4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4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6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6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6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6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6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6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6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6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7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7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7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7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7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7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7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7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2">
        <f t="shared" si="22"/>
        <v>0</v>
      </c>
      <c r="C483" s="43"/>
      <c r="D483" s="44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4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4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4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4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4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4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4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5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5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5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5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5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5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5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5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6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6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6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6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6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6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6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6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7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7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7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7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7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7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7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7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8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8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8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8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8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8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8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8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5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5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5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5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5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5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5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5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4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4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4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4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4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4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4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4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6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6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6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6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6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6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6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6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7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7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7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7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7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7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7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7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49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49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49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49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49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49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49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49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5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5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5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5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5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5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5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5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4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4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4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4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4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4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4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4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6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6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6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6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6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6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6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6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7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7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7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7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7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7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7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7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2">
        <f t="shared" si="22"/>
        <v>0</v>
      </c>
      <c r="C484" s="43"/>
      <c r="D484" s="44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4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4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4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4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4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4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4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5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5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5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5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5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5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5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5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6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6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6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6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6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6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6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6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7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7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7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7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7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7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7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7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8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8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8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8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8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8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8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8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5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5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5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5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5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5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5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5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4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4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4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4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4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4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4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4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6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6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6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6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6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6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6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6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7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7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7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7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7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7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7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7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49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49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49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49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49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49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49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49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5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5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5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5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5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5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5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5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4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4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4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4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4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4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4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4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6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6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6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6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6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6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6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6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7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7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7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7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7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7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7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7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2">
        <f t="shared" si="22"/>
        <v>0</v>
      </c>
      <c r="C485" s="43"/>
      <c r="D485" s="44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4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4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4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4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4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4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4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5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5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5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5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5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5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5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5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6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6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6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6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6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6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6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6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7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7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7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7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7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7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7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7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8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8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8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8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8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8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8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8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5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5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5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5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5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5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5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5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4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4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4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4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4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4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4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4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6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6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6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6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6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6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6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6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7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7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7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7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7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7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7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7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49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49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49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49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49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49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49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49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5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5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5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5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5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5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5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5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4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4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4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4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4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4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4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4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6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6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6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6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6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6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6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6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7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7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7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7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7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7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7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7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2">
        <f t="shared" si="22"/>
        <v>0</v>
      </c>
      <c r="C486" s="43"/>
      <c r="D486" s="44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4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4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4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4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4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4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4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5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5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5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5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5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5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5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5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6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6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6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6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6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6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6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6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7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7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7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7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7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7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7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7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8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8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8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8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8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8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8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8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5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5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5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5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5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5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5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5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4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4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4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4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4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4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4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4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6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6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6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6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6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6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6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6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7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7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7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7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7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7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7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7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49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49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49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49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49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49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49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49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5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5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5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5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5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5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5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5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4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4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4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4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4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4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4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4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6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6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6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6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6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6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6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6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7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7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7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7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7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7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7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7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2">
        <f t="shared" si="22"/>
        <v>0</v>
      </c>
      <c r="C487" s="43"/>
      <c r="D487" s="44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4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4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4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4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4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4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4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5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5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5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5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5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5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5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5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6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6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6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6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6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6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6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6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7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7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7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7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7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7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7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7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8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8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8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8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8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8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8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8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5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5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5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5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5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5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5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5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4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4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4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4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4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4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4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4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6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6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6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6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6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6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6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6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7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7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7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7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7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7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7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7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49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49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49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49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49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49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49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49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5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5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5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5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5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5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5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5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4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4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4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4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4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4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4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4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6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6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6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6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6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6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6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6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7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7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7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7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7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7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7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7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2">
        <f t="shared" si="22"/>
        <v>0</v>
      </c>
      <c r="C488" s="43"/>
      <c r="D488" s="44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4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4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4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4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4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4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4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5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5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5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5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5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5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5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5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6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6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6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6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6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6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6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6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7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7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7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7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7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7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7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7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8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8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8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8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8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8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8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8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5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5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5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5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5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5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5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5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4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4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4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4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4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4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4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4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6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6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6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6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6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6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6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6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7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7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7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7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7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7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7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7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49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49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49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49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49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49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49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49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5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5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5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5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5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5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5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5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4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4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4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4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4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4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4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4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6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6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6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6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6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6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6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6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7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7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7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7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7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7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7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7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2">
        <f t="shared" si="22"/>
        <v>0</v>
      </c>
      <c r="C489" s="53"/>
      <c r="D489" s="44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4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4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4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4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4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4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4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5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5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5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5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5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5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5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5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6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6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6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6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6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6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6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6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7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7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7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7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7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7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7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7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8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8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8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8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8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8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8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8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5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5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5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5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5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5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5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5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4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4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4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4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4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4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4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4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6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6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6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6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6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6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6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6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7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7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7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7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7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7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7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7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49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49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49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49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49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49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49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49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5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5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5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5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5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5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5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5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4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4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4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4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4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4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4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4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6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6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6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6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6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6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6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6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7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7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7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7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7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7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7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7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2">
        <f t="shared" si="22"/>
        <v>0</v>
      </c>
      <c r="C490" s="53"/>
      <c r="D490" s="44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4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4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4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4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4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4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4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5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5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5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5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5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5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5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5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6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6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6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6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6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6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6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6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7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7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7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7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7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7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7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7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8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8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8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8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8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8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8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8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5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5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5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5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5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5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5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5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4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4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4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4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4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4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4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4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6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6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6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6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6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6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6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6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7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7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7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7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7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7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7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7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49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49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49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49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49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49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49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49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5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5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5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5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5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5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5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5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4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4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4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4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4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4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4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4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6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6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6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6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6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6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6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6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7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7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7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7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7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7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7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7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2">
        <f t="shared" si="22"/>
        <v>0</v>
      </c>
      <c r="C491" s="53"/>
      <c r="D491" s="44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4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4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4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4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4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4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4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5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5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5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5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5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5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5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5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6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6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6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6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6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6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6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6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7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7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7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7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7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7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7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7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8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8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8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8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8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8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8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8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5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5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5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5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5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5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5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5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4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4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4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4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4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4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4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4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6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6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6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6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6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6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6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6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7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7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7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7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7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7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7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7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49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49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49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49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49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49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49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49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5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5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5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5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5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5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5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5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4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4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4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4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4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4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4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4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6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6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6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6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6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6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6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6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7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7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7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7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7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7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7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7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2">
        <f t="shared" si="22"/>
        <v>0</v>
      </c>
      <c r="C492" s="53"/>
      <c r="D492" s="44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4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4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4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4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4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4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4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5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5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5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5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5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5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5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5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6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6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6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6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6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6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6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6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7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7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7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7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7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7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7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7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8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8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8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8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8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8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8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8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5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5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5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5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5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5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5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5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4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4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4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4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4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4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4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4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6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6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6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6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6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6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6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6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7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7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7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7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7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7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7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7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49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49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49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49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49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49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49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49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5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5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5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5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5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5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5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5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4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4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4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4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4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4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4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4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6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6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6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6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6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6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6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6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7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7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7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7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7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7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7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7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2">
        <f t="shared" si="22"/>
        <v>0</v>
      </c>
      <c r="C493" s="53"/>
      <c r="D493" s="44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4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4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4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4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4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4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4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5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5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5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5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5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5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5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5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6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6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6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6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6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6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6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6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7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7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7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7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7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7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7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7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8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8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8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8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8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8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8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8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5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5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5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5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5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5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5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5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4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4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4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4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4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4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4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4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6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6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6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6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6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6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6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6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7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7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7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7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7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7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7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7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49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49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49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49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49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49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49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49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5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5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5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5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5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5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5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5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4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4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4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4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4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4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4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4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6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6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6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6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6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6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6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6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7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7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7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7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7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7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7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7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2">
        <f t="shared" si="22"/>
        <v>0</v>
      </c>
      <c r="C494" s="53"/>
      <c r="D494" s="44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4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4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4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4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4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4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4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5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5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5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5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5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5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5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5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6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6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6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6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6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6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6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6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7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7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7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7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7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7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7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7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8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8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8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8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8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8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8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8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5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5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5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5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5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5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5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5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4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4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4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4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4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4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4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4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6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6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6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6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6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6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6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6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7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7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7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7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7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7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7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7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49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49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49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49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49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49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49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49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5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5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5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5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5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5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5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5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4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4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4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4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4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4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4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4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6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6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6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6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6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6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6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6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7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7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7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7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7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7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7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7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2">
        <f t="shared" si="22"/>
        <v>0</v>
      </c>
      <c r="C495" s="53"/>
      <c r="D495" s="44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4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4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4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4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4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4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4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5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5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5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5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5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5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5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5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6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6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6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6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6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6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6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6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7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7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7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7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7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7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7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7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8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8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8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8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8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8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8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8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5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5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5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5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5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5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5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5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4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4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4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4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4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4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4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4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6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6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6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6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6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6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6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6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7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7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7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7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7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7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7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7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49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49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49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49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49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49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49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49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5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5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5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5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5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5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5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5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4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4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4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4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4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4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4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4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6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6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6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6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6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6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6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6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7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7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7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7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7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7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7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7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2">
        <f t="shared" si="22"/>
        <v>0</v>
      </c>
      <c r="C496" s="53"/>
      <c r="D496" s="44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4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4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4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4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4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4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4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5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5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5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5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5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5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5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5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6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6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6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6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6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6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6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6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7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7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7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7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7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7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7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7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8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8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8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8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8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8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8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8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5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5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5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5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5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5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5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5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4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4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4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4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4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4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4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4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6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6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6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6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6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6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6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6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7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7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7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7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7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7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7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7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49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49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49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49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49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49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49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49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5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5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5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5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5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5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5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5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4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4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4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4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4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4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4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4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6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6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6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6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6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6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6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6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7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7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7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7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7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7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7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7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2">
        <f t="shared" si="22"/>
        <v>0</v>
      </c>
      <c r="C497" s="53"/>
      <c r="D497" s="44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4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4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4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4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4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4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4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5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5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5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5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5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5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5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5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6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6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6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6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6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6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6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6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7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7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7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7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7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7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7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7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8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8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8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8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8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8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8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8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5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5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5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5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5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5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5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5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4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4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4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4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4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4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4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4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6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6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6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6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6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6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6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6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7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7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7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7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7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7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7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7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49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49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49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49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49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49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49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49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5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5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5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5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5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5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5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5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4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4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4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4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4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4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4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4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6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6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6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6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6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6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6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6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7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7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7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7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7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7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7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7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2">
        <f t="shared" si="22"/>
        <v>0</v>
      </c>
      <c r="C498" s="53"/>
      <c r="D498" s="44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4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4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4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4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4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4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4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5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5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5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5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5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5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5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5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6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6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6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6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6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6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6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6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7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7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7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7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7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7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7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7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8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8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8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8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8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8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8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8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5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5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5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5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5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5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5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5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4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4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4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4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4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4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4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4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6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6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6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6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6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6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6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6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7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7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7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7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7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7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7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7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49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49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49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49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49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49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49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49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5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5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5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5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5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5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5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5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4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4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4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4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4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4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4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4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6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6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6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6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6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6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6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6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7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7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7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7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7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7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7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7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2">
        <f t="shared" si="22"/>
        <v>0</v>
      </c>
      <c r="D499" s="44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4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4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4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4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4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4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4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5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5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5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5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5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5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5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5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6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6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6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6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6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6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6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6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7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7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7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7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7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7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7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7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8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8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8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8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8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8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8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8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5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5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5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5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5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5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5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5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4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4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4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4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4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4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4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4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6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6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6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6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6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6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6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6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7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7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7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7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7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7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7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7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49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49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49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49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49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49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49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49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5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5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5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5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5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5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5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5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4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4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4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4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4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4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4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4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6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6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6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6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6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6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6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6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7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7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7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7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7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7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7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7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2">
        <f t="shared" si="22"/>
        <v>0</v>
      </c>
      <c r="D500" s="44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4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4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4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4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4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4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4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5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5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5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5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5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5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5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5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6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6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6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6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6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6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6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6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7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7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7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7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7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7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7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7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8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8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8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8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8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8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8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8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5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5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5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5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5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5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5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5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4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4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4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4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4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4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4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4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6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6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6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6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6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6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6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6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7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7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7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7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7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7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7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7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49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49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49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49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49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49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49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49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5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5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5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5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5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5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5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5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4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4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4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4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4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4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4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4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6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6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6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6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6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6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6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6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7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7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7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7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7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7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7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7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4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2009-04-20T13:51:13Z</dcterms:created>
  <dcterms:modified xsi:type="dcterms:W3CDTF">2009-04-21T10:03:49Z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