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SİNEMALARI'!$A$1:$Y$23</definedName>
  </definedNames>
  <calcPr fullCalcOnLoad="1"/>
</workbook>
</file>

<file path=xl/sharedStrings.xml><?xml version="1.0" encoding="utf-8"?>
<sst xmlns="http://schemas.openxmlformats.org/spreadsheetml/2006/main" count="19" uniqueCount="19">
  <si>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</si>
  <si>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</si>
  <si>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</si>
  <si>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</si>
  <si>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</si>
  <si>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r>
      <t xml:space="preserve">Thor: Karanlık Dünya </t>
    </r>
    <r>
      <rPr>
        <b/>
        <sz val="12"/>
        <color indexed="13"/>
        <rFont val="Arial"/>
        <family val="2"/>
      </rPr>
      <t>(3D-orijinal)</t>
    </r>
  </si>
  <si>
    <r>
      <t xml:space="preserve">Acemi Gladyatör </t>
    </r>
    <r>
      <rPr>
        <b/>
        <sz val="12"/>
        <color indexed="13"/>
        <rFont val="Arial"/>
        <family val="2"/>
      </rPr>
      <t>(3D-Türkçe)</t>
    </r>
  </si>
  <si>
    <r>
      <t xml:space="preserve">Çılgın Hırsız 2 </t>
    </r>
    <r>
      <rPr>
        <b/>
        <sz val="12"/>
        <color indexed="13"/>
        <rFont val="Arial"/>
        <family val="2"/>
      </rPr>
      <t>(3D-türkçe)</t>
    </r>
  </si>
  <si>
    <t>Benim Dünyam</t>
  </si>
  <si>
    <t>Kaptan Phillips</t>
  </si>
  <si>
    <r>
      <t xml:space="preserve">Yerçekimi </t>
    </r>
    <r>
      <rPr>
        <b/>
        <sz val="12"/>
        <color indexed="13"/>
        <rFont val="Arial"/>
        <family val="2"/>
      </rPr>
      <t>(3D-orijinal)</t>
    </r>
  </si>
  <si>
    <t>Behzat Ç. Ankara Yanıyor</t>
  </si>
  <si>
    <t>Last Vegas</t>
  </si>
  <si>
    <t>Kahraman İkili (Türkçe)</t>
  </si>
  <si>
    <t xml:space="preserve">Riddick </t>
  </si>
  <si>
    <t>Frances Ha</t>
  </si>
  <si>
    <t>Sen Aydınlatırsın Geceyi</t>
  </si>
  <si>
    <t>Onur Savaşı</t>
  </si>
  <si>
    <t>KOYU ZEMİNLİ OLAN SEANSLAR CUMA VE CUMARTESİ OYNAR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</si>
</sst>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30" fillId="25" borderId="8" applyNumberFormat="0" applyFont="0" applyAlignment="0" applyProtection="0"/>
    <xf numFmtId="0" fontId="44" fillId="26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/>
    </xf>
    <xf numFmtId="164" fontId="48" fillId="33" borderId="13" xfId="0" applyNumberFormat="1" applyFont="1" applyFill="1" applyBorder="1" applyAlignment="1" applyProtection="1">
      <alignment horizontal="center" vertical="center"/>
      <protection hidden="1"/>
    </xf>
    <xf numFmtId="164" fontId="48" fillId="33" borderId="14" xfId="0" applyNumberFormat="1" applyFont="1" applyFill="1" applyBorder="1" applyAlignment="1" applyProtection="1">
      <alignment horizontal="center" vertical="center"/>
      <protection hidden="1"/>
    </xf>
    <xf numFmtId="164" fontId="48" fillId="33" borderId="15" xfId="0" applyNumberFormat="1" applyFont="1" applyFill="1" applyBorder="1" applyAlignment="1" applyProtection="1">
      <alignment horizontal="center" vertical="center"/>
      <protection hidden="1"/>
    </xf>
    <xf numFmtId="164" fontId="48" fillId="33" borderId="16" xfId="0" applyNumberFormat="1" applyFont="1" applyFill="1" applyBorder="1" applyAlignment="1" applyProtection="1">
      <alignment horizontal="center" vertical="center"/>
      <protection hidden="1"/>
    </xf>
    <xf numFmtId="0" fontId="22" fillId="34" borderId="17" xfId="0" applyFont="1" applyFill="1" applyBorder="1" applyAlignment="1" applyProtection="1">
      <alignment horizontal="left" vertical="center"/>
      <protection hidden="1" locked="0"/>
    </xf>
    <xf numFmtId="0" fontId="25" fillId="35" borderId="17" xfId="0" applyFont="1" applyFill="1" applyBorder="1" applyAlignment="1" applyProtection="1">
      <alignment horizontal="center" vertical="center"/>
      <protection hidden="1"/>
    </xf>
    <xf numFmtId="164" fontId="48" fillId="33" borderId="18" xfId="0" applyNumberFormat="1" applyFont="1" applyFill="1" applyBorder="1" applyAlignment="1" applyProtection="1">
      <alignment horizontal="center" vertical="center"/>
      <protection hidden="1"/>
    </xf>
    <xf numFmtId="164" fontId="48" fillId="33" borderId="19" xfId="0" applyNumberFormat="1" applyFont="1" applyFill="1" applyBorder="1" applyAlignment="1" applyProtection="1">
      <alignment horizontal="center" vertical="center"/>
      <protection hidden="1"/>
    </xf>
    <xf numFmtId="164" fontId="48" fillId="33" borderId="20" xfId="0" applyNumberFormat="1" applyFont="1" applyFill="1" applyBorder="1" applyAlignment="1" applyProtection="1">
      <alignment horizontal="center" vertical="center"/>
      <protection hidden="1"/>
    </xf>
    <xf numFmtId="164" fontId="48" fillId="33" borderId="21" xfId="0" applyNumberFormat="1" applyFont="1" applyFill="1" applyBorder="1" applyAlignment="1" applyProtection="1">
      <alignment horizontal="center" vertical="center"/>
      <protection hidden="1"/>
    </xf>
    <xf numFmtId="0" fontId="22" fillId="34" borderId="22" xfId="0" applyFont="1" applyFill="1" applyBorder="1" applyAlignment="1" applyProtection="1">
      <alignment vertical="center"/>
      <protection hidden="1" locked="0"/>
    </xf>
    <xf numFmtId="0" fontId="25" fillId="35" borderId="22" xfId="0" applyFont="1" applyFill="1" applyBorder="1" applyAlignment="1" applyProtection="1">
      <alignment horizontal="center" vertical="center"/>
      <protection hidden="1"/>
    </xf>
    <xf numFmtId="164" fontId="48" fillId="33" borderId="23" xfId="0" applyNumberFormat="1" applyFont="1" applyFill="1" applyBorder="1" applyAlignment="1" applyProtection="1">
      <alignment horizontal="center" vertical="center"/>
      <protection hidden="1"/>
    </xf>
    <xf numFmtId="164" fontId="48" fillId="33" borderId="24" xfId="0" applyNumberFormat="1" applyFont="1" applyFill="1" applyBorder="1" applyAlignment="1" applyProtection="1">
      <alignment horizontal="center" vertical="center"/>
      <protection hidden="1"/>
    </xf>
    <xf numFmtId="164" fontId="48" fillId="33" borderId="25" xfId="0" applyNumberFormat="1" applyFont="1" applyFill="1" applyBorder="1" applyAlignment="1" applyProtection="1">
      <alignment horizontal="center" vertical="center"/>
      <protection hidden="1"/>
    </xf>
    <xf numFmtId="164" fontId="48" fillId="33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27" xfId="0" applyFont="1" applyBorder="1" applyAlignment="1">
      <alignment/>
    </xf>
    <xf numFmtId="164" fontId="0" fillId="37" borderId="28" xfId="0" applyNumberFormat="1" applyFill="1" applyBorder="1" applyAlignment="1">
      <alignment/>
    </xf>
    <xf numFmtId="164" fontId="0" fillId="38" borderId="28" xfId="0" applyNumberFormat="1" applyFill="1" applyBorder="1" applyAlignment="1">
      <alignment/>
    </xf>
    <xf numFmtId="164" fontId="0" fillId="39" borderId="28" xfId="0" applyNumberFormat="1" applyFill="1" applyBorder="1" applyAlignment="1">
      <alignment/>
    </xf>
    <xf numFmtId="164" fontId="0" fillId="40" borderId="28" xfId="0" applyNumberFormat="1" applyFill="1" applyBorder="1" applyAlignment="1">
      <alignment/>
    </xf>
    <xf numFmtId="0" fontId="29" fillId="0" borderId="27" xfId="0" applyFont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4-1-7%20kas&#305;m%20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01-08 kasım</v>
          </cell>
        </row>
        <row r="12">
          <cell r="C12" t="str">
            <v>behzat ç. ankara yanıyor</v>
          </cell>
          <cell r="D12">
            <v>97</v>
          </cell>
          <cell r="E12">
            <v>1</v>
          </cell>
          <cell r="F12" t="str">
            <v>tiglon</v>
          </cell>
        </row>
        <row r="16">
          <cell r="C16" t="str">
            <v>kahraman ikili (Türkçe)</v>
          </cell>
          <cell r="D16">
            <v>97</v>
          </cell>
          <cell r="E16">
            <v>1</v>
          </cell>
          <cell r="F16" t="str">
            <v>pinema</v>
          </cell>
        </row>
        <row r="19">
          <cell r="C19" t="str">
            <v>FREEBİRDS</v>
          </cell>
        </row>
        <row r="20">
          <cell r="C20" t="str">
            <v>Kaptan phillips</v>
          </cell>
          <cell r="D20">
            <v>96</v>
          </cell>
          <cell r="E20">
            <v>2</v>
          </cell>
          <cell r="F20" t="str">
            <v>wb</v>
          </cell>
        </row>
        <row r="23">
          <cell r="C23" t="str">
            <v>captain phillips</v>
          </cell>
        </row>
        <row r="24">
          <cell r="C24" t="str">
            <v>Frances ha</v>
          </cell>
          <cell r="D24">
            <v>97</v>
          </cell>
          <cell r="E24">
            <v>1</v>
          </cell>
          <cell r="F24" t="str">
            <v>m3</v>
          </cell>
        </row>
        <row r="28">
          <cell r="C28" t="str">
            <v>sen aydınlatırsın geceyi</v>
          </cell>
          <cell r="D28">
            <v>97</v>
          </cell>
          <cell r="E28">
            <v>1</v>
          </cell>
          <cell r="F28" t="str">
            <v>m3</v>
          </cell>
        </row>
        <row r="32">
          <cell r="C32" t="str">
            <v>onur savaşı</v>
          </cell>
          <cell r="D32">
            <v>97</v>
          </cell>
          <cell r="E32">
            <v>1</v>
          </cell>
          <cell r="F32" t="str">
            <v>m3</v>
          </cell>
        </row>
        <row r="35">
          <cell r="C35" t="str">
            <v>the hunt</v>
          </cell>
        </row>
        <row r="36">
          <cell r="C36" t="str">
            <v>Kaptan phillips</v>
          </cell>
          <cell r="D36">
            <v>96</v>
          </cell>
          <cell r="E36">
            <v>2</v>
          </cell>
          <cell r="F36" t="str">
            <v>wb</v>
          </cell>
        </row>
        <row r="39">
          <cell r="C39" t="str">
            <v>captain phillips</v>
          </cell>
        </row>
        <row r="40">
          <cell r="E40" t="str">
            <v> </v>
          </cell>
        </row>
        <row r="44">
          <cell r="C44" t="str">
            <v>benim dünyam</v>
          </cell>
          <cell r="D44">
            <v>96</v>
          </cell>
          <cell r="E44">
            <v>2</v>
          </cell>
          <cell r="F44" t="str">
            <v>uip</v>
          </cell>
        </row>
        <row r="48">
          <cell r="C48" t="str">
            <v>acemi gladyatör (3d-türkçe)</v>
          </cell>
          <cell r="D48">
            <v>97</v>
          </cell>
          <cell r="E48">
            <v>1</v>
          </cell>
          <cell r="F48" t="str">
            <v>uip</v>
          </cell>
        </row>
        <row r="52">
          <cell r="C52" t="str">
            <v>thor: karanlık dünya (3D-orijinal)</v>
          </cell>
          <cell r="D52">
            <v>97</v>
          </cell>
          <cell r="E52">
            <v>1</v>
          </cell>
          <cell r="F52" t="str">
            <v>uip</v>
          </cell>
        </row>
        <row r="56">
          <cell r="C56" t="str">
            <v>yerçekimi (3D-Orijinal)</v>
          </cell>
          <cell r="D56">
            <v>94</v>
          </cell>
          <cell r="E56">
            <v>4</v>
          </cell>
          <cell r="F56" t="str">
            <v>wb</v>
          </cell>
        </row>
        <row r="59">
          <cell r="C59" t="str">
            <v>GRAVİTY</v>
          </cell>
        </row>
        <row r="60">
          <cell r="C60" t="str">
            <v>last vegas</v>
          </cell>
          <cell r="D60">
            <v>97</v>
          </cell>
          <cell r="E60">
            <v>1</v>
          </cell>
          <cell r="F60" t="str">
            <v>pinema</v>
          </cell>
        </row>
        <row r="64">
          <cell r="E64" t="str">
            <v> </v>
          </cell>
        </row>
        <row r="68">
          <cell r="C68" t="str">
            <v>Riddick </v>
          </cell>
          <cell r="D68">
            <v>93</v>
          </cell>
          <cell r="E68">
            <v>5</v>
          </cell>
          <cell r="F68" t="str">
            <v>Chantier</v>
          </cell>
        </row>
        <row r="72">
          <cell r="C72" t="str">
            <v>Çılgın hırsız 2 (3D-türkçe)</v>
          </cell>
          <cell r="D72">
            <v>93</v>
          </cell>
          <cell r="E72">
            <v>5</v>
          </cell>
          <cell r="F72" t="str">
            <v>uip</v>
          </cell>
        </row>
        <row r="75">
          <cell r="C75" t="str">
            <v>Despicable me</v>
          </cell>
        </row>
        <row r="76">
          <cell r="C76" t="str">
            <v>thor: karanlık dünya (3D-orijinal)</v>
          </cell>
          <cell r="D76">
            <v>97</v>
          </cell>
          <cell r="E76">
            <v>1</v>
          </cell>
          <cell r="F76" t="str">
            <v>uip</v>
          </cell>
        </row>
        <row r="80">
          <cell r="C80" t="str">
            <v>benim dünyam</v>
          </cell>
          <cell r="D80">
            <v>96</v>
          </cell>
          <cell r="E80">
            <v>2</v>
          </cell>
          <cell r="F80" t="str">
            <v>uip</v>
          </cell>
        </row>
        <row r="84">
          <cell r="C84" t="str">
            <v>behzat ç. ankara yanıyor</v>
          </cell>
          <cell r="D84">
            <v>97</v>
          </cell>
          <cell r="E84">
            <v>1</v>
          </cell>
          <cell r="F84" t="str">
            <v>tiglon</v>
          </cell>
        </row>
        <row r="88">
          <cell r="E88" t="str">
            <v> </v>
          </cell>
        </row>
        <row r="92">
          <cell r="D92">
            <v>97</v>
          </cell>
          <cell r="E92" t="str">
            <v> </v>
          </cell>
        </row>
        <row r="96">
          <cell r="D96">
            <v>97</v>
          </cell>
          <cell r="E96" t="str">
            <v> </v>
          </cell>
        </row>
        <row r="100">
          <cell r="D100">
            <v>97</v>
          </cell>
          <cell r="E100" t="str">
            <v> </v>
          </cell>
        </row>
        <row r="104">
          <cell r="E104" t="str">
            <v> </v>
          </cell>
        </row>
        <row r="108">
          <cell r="D108">
            <v>97</v>
          </cell>
          <cell r="E108" t="str">
            <v> </v>
          </cell>
        </row>
        <row r="112">
          <cell r="E112" t="str">
            <v> </v>
          </cell>
        </row>
        <row r="116">
          <cell r="E116" t="str">
            <v> </v>
          </cell>
        </row>
        <row r="120">
          <cell r="E120" t="str">
            <v> </v>
          </cell>
        </row>
        <row r="124">
          <cell r="D124">
            <v>53</v>
          </cell>
          <cell r="E124" t="str">
            <v> </v>
          </cell>
        </row>
        <row r="128">
          <cell r="D128">
            <v>21</v>
          </cell>
          <cell r="E128" t="str">
            <v> </v>
          </cell>
        </row>
        <row r="132"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behzat ç. ankara yanıyor</v>
          </cell>
          <cell r="D3" t="str">
            <v>behzat ç. ankara yanıyor</v>
          </cell>
          <cell r="E3" t="e">
            <v>#N/A</v>
          </cell>
          <cell r="F3" t="str">
            <v>behzat ç. ankara yanıyor</v>
          </cell>
          <cell r="G3" t="str">
            <v>behzat ç. ankara yanıyor</v>
          </cell>
          <cell r="H3" t="str">
            <v>behzat ç. ankara yanıyor</v>
          </cell>
          <cell r="I3" t="e">
            <v>#N/A</v>
          </cell>
          <cell r="J3" t="str">
            <v>behzat ç. ankara yanıyor</v>
          </cell>
        </row>
        <row r="4">
          <cell r="C4">
            <v>0.46875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0.7604166666666666</v>
          </cell>
          <cell r="H4">
            <v>0.8541666666666666</v>
          </cell>
          <cell r="I4" t="e">
            <v>#N/A</v>
          </cell>
          <cell r="J4">
            <v>0.9479166666666666</v>
          </cell>
        </row>
        <row r="5">
          <cell r="C5" t="str">
            <v> </v>
          </cell>
          <cell r="D5" t="str">
            <v> </v>
          </cell>
          <cell r="E5" t="e">
            <v>#N/A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0.5520833333333334</v>
          </cell>
          <cell r="D6">
            <v>0.6458333333333334</v>
          </cell>
          <cell r="E6" t="e">
            <v>#N/A</v>
          </cell>
          <cell r="F6">
            <v>0.75</v>
          </cell>
          <cell r="G6">
            <v>0.84375</v>
          </cell>
          <cell r="H6">
            <v>0.9375</v>
          </cell>
          <cell r="I6" t="e">
            <v>#N/A</v>
          </cell>
          <cell r="J6">
            <v>1.03125</v>
          </cell>
        </row>
        <row r="7">
          <cell r="C7" t="str">
            <v>kahraman ikili (Türkçe)</v>
          </cell>
          <cell r="D7" t="str">
            <v>kahraman ikili (Türkçe)</v>
          </cell>
          <cell r="E7" t="str">
            <v>kahraman ikili (Türkçe)</v>
          </cell>
          <cell r="F7" t="str">
            <v>kahraman ikili (Türkçe)</v>
          </cell>
          <cell r="G7" t="str">
            <v>kahraman ikili (Türkçe)</v>
          </cell>
          <cell r="H7" t="e">
            <v>#N/A</v>
          </cell>
          <cell r="I7" t="e">
            <v>#N/A</v>
          </cell>
          <cell r="J7" t="str">
            <v>Kaptan phillips</v>
          </cell>
        </row>
        <row r="8">
          <cell r="C8">
            <v>0.4583333333333333</v>
          </cell>
          <cell r="D8">
            <v>0.5416666666666666</v>
          </cell>
          <cell r="E8">
            <v>0.6354166666666666</v>
          </cell>
          <cell r="F8">
            <v>0.7291666666666666</v>
          </cell>
          <cell r="G8">
            <v>0.8194444444444445</v>
          </cell>
          <cell r="H8" t="e">
            <v>#N/A</v>
          </cell>
          <cell r="I8" t="e">
            <v>#N/A</v>
          </cell>
          <cell r="J8">
            <v>0.96875</v>
          </cell>
        </row>
        <row r="9"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e">
            <v>#N/A</v>
          </cell>
          <cell r="I9" t="e">
            <v>#N/A</v>
          </cell>
          <cell r="J9">
            <v>1.0270833333333333</v>
          </cell>
        </row>
        <row r="10">
          <cell r="C10">
            <v>0.5347222222222222</v>
          </cell>
          <cell r="D10">
            <v>0.6180555555555556</v>
          </cell>
          <cell r="E10">
            <v>0.7118055555555556</v>
          </cell>
          <cell r="F10">
            <v>0.8055555555555556</v>
          </cell>
          <cell r="G10">
            <v>0.8958333333333335</v>
          </cell>
          <cell r="H10" t="e">
            <v>#N/A</v>
          </cell>
          <cell r="I10" t="e">
            <v>#N/A</v>
          </cell>
          <cell r="J10">
            <v>1.0666666666666667</v>
          </cell>
        </row>
        <row r="11">
          <cell r="C11" t="str">
            <v>onur savaşı</v>
          </cell>
          <cell r="D11" t="str">
            <v>sen aydınlatırsın geceyi</v>
          </cell>
          <cell r="E11" t="str">
            <v>Frances ha</v>
          </cell>
          <cell r="F11" t="str">
            <v>sen aydınlatırsın geceyi</v>
          </cell>
          <cell r="G11" t="str">
            <v>Frances ha</v>
          </cell>
          <cell r="H11" t="str">
            <v>sen aydınlatırsın geceyi</v>
          </cell>
          <cell r="I11" t="e">
            <v>#N/A</v>
          </cell>
          <cell r="J11" t="e">
            <v>#N/A</v>
          </cell>
        </row>
        <row r="12">
          <cell r="C12">
            <v>0.4791666666666667</v>
          </cell>
          <cell r="D12">
            <v>0.5833333333333334</v>
          </cell>
          <cell r="E12">
            <v>0.6666666666666666</v>
          </cell>
          <cell r="F12">
            <v>0.7395833333333334</v>
          </cell>
          <cell r="G12">
            <v>0.8229166666666666</v>
          </cell>
          <cell r="H12">
            <v>0.8958333333333334</v>
          </cell>
          <cell r="I12" t="e">
            <v>#N/A</v>
          </cell>
          <cell r="J12" t="e">
            <v>#N/A</v>
          </cell>
        </row>
        <row r="13"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e">
            <v>#N/A</v>
          </cell>
        </row>
        <row r="14">
          <cell r="C14">
            <v>0.5729166666666667</v>
          </cell>
          <cell r="D14">
            <v>0.6631944444444444</v>
          </cell>
          <cell r="E14">
            <v>0.7326388888888888</v>
          </cell>
          <cell r="F14">
            <v>0.8194444444444444</v>
          </cell>
          <cell r="G14">
            <v>0.8888888888888888</v>
          </cell>
          <cell r="H14">
            <v>0.9756944444444444</v>
          </cell>
          <cell r="I14" t="e">
            <v>#N/A</v>
          </cell>
          <cell r="J14" t="e">
            <v>#N/A</v>
          </cell>
        </row>
        <row r="15">
          <cell r="C15" t="str">
            <v>Kaptan phillips</v>
          </cell>
          <cell r="D15" t="str">
            <v>Kaptan phillips</v>
          </cell>
          <cell r="E15" t="e">
            <v>#N/A</v>
          </cell>
          <cell r="F15" t="str">
            <v>Kaptan phillips</v>
          </cell>
          <cell r="G15" t="str">
            <v>Kaptan phillips</v>
          </cell>
          <cell r="H15" t="e">
            <v>#N/A</v>
          </cell>
          <cell r="I15" t="str">
            <v>Kaptan phillips</v>
          </cell>
          <cell r="J15" t="e">
            <v>#N/A</v>
          </cell>
        </row>
        <row r="16">
          <cell r="C16">
            <v>0.4583333333333333</v>
          </cell>
          <cell r="D16">
            <v>0.5729166666666666</v>
          </cell>
          <cell r="E16" t="e">
            <v>#N/A</v>
          </cell>
          <cell r="F16">
            <v>0.6875</v>
          </cell>
          <cell r="G16">
            <v>0.8020833333333334</v>
          </cell>
          <cell r="H16" t="e">
            <v>#N/A</v>
          </cell>
          <cell r="I16">
            <v>0.9166666666666666</v>
          </cell>
          <cell r="J16" t="e">
            <v>#N/A</v>
          </cell>
        </row>
        <row r="17">
          <cell r="C17">
            <v>0.5166666666666666</v>
          </cell>
          <cell r="D17">
            <v>0.63125</v>
          </cell>
          <cell r="E17" t="e">
            <v>#N/A</v>
          </cell>
          <cell r="F17">
            <v>0.7458333333333333</v>
          </cell>
          <cell r="G17">
            <v>0.8604166666666667</v>
          </cell>
          <cell r="H17" t="e">
            <v>#N/A</v>
          </cell>
          <cell r="I17">
            <v>0.975</v>
          </cell>
          <cell r="J17" t="e">
            <v>#N/A</v>
          </cell>
        </row>
        <row r="18">
          <cell r="C18">
            <v>0.55625</v>
          </cell>
          <cell r="D18">
            <v>0.6708333333333333</v>
          </cell>
          <cell r="E18" t="e">
            <v>#N/A</v>
          </cell>
          <cell r="F18">
            <v>0.7854166666666667</v>
          </cell>
          <cell r="G18">
            <v>0.9</v>
          </cell>
          <cell r="H18" t="e">
            <v>#N/A</v>
          </cell>
          <cell r="I18">
            <v>1.0145833333333334</v>
          </cell>
          <cell r="J18" t="e">
            <v>#N/A</v>
          </cell>
        </row>
        <row r="19">
          <cell r="C19" t="e">
            <v>#N/A</v>
          </cell>
          <cell r="D19" t="str">
            <v>benim dünyam</v>
          </cell>
          <cell r="E19" t="str">
            <v>benim dünyam</v>
          </cell>
          <cell r="F19" t="str">
            <v>benim dünyam</v>
          </cell>
          <cell r="G19" t="e">
            <v>#N/A</v>
          </cell>
          <cell r="H19" t="str">
            <v>benim dünyam</v>
          </cell>
          <cell r="I19" t="str">
            <v>benim dünyam</v>
          </cell>
          <cell r="J19" t="e">
            <v>#N/A</v>
          </cell>
        </row>
        <row r="20">
          <cell r="C20" t="e">
            <v>#N/A</v>
          </cell>
          <cell r="D20">
            <v>0.5208333333333334</v>
          </cell>
          <cell r="E20">
            <v>0.625</v>
          </cell>
          <cell r="F20">
            <v>0.7291666666666666</v>
          </cell>
          <cell r="G20" t="e">
            <v>#N/A</v>
          </cell>
          <cell r="H20">
            <v>0.8333333333333334</v>
          </cell>
          <cell r="I20">
            <v>0.9270833333333334</v>
          </cell>
          <cell r="J20" t="e">
            <v>#N/A</v>
          </cell>
        </row>
        <row r="21">
          <cell r="C21" t="e">
            <v>#N/A</v>
          </cell>
          <cell r="D21">
            <v>0.5638888888888889</v>
          </cell>
          <cell r="E21">
            <v>0.6680555555555555</v>
          </cell>
          <cell r="F21">
            <v>0.7722222222222221</v>
          </cell>
          <cell r="G21" t="e">
            <v>#N/A</v>
          </cell>
          <cell r="H21">
            <v>0.8763888888888889</v>
          </cell>
          <cell r="I21">
            <v>0.9701388888888889</v>
          </cell>
          <cell r="J21" t="e">
            <v>#N/A</v>
          </cell>
        </row>
        <row r="22">
          <cell r="C22" t="e">
            <v>#N/A</v>
          </cell>
          <cell r="D22">
            <v>0.601388888888889</v>
          </cell>
          <cell r="E22">
            <v>0.7055555555555556</v>
          </cell>
          <cell r="F22">
            <v>0.8097222222222222</v>
          </cell>
          <cell r="G22" t="e">
            <v>#N/A</v>
          </cell>
          <cell r="H22">
            <v>0.913888888888889</v>
          </cell>
          <cell r="I22">
            <v>1.007638888888889</v>
          </cell>
          <cell r="J22" t="e">
            <v>#N/A</v>
          </cell>
        </row>
        <row r="23">
          <cell r="C23" t="str">
            <v>acemi gladyatör (3d-türkçe)</v>
          </cell>
          <cell r="D23" t="str">
            <v>acemi gladyatör (3d-türkçe)</v>
          </cell>
          <cell r="E23" t="str">
            <v>acemi gladyatör (3d-türkçe)</v>
          </cell>
          <cell r="F23" t="str">
            <v>acemi gladyatör (3d-türkçe)</v>
          </cell>
          <cell r="G23" t="e">
            <v>#N/A</v>
          </cell>
          <cell r="H23" t="str">
            <v>acemi gladyatör (3d-türkçe)</v>
          </cell>
          <cell r="I23" t="str">
            <v>thor: karanlık dünya (3D-orijinal)</v>
          </cell>
          <cell r="J23" t="e">
            <v>#N/A</v>
          </cell>
        </row>
        <row r="24">
          <cell r="C24">
            <v>0.46875</v>
          </cell>
          <cell r="D24">
            <v>0.5520833333333334</v>
          </cell>
          <cell r="E24">
            <v>0.6458333333333334</v>
          </cell>
          <cell r="F24">
            <v>0.7395833333333334</v>
          </cell>
          <cell r="G24" t="e">
            <v>#N/A</v>
          </cell>
          <cell r="H24">
            <v>0.8333333333333334</v>
          </cell>
          <cell r="I24">
            <v>0.9270833333333334</v>
          </cell>
          <cell r="J24" t="e">
            <v>#N/A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str">
            <v> </v>
          </cell>
          <cell r="G25" t="e">
            <v>#N/A</v>
          </cell>
          <cell r="H25" t="str">
            <v> </v>
          </cell>
          <cell r="I25" t="str">
            <v> </v>
          </cell>
          <cell r="J25" t="e">
            <v>#N/A</v>
          </cell>
        </row>
        <row r="26">
          <cell r="C26">
            <v>0.5486111111111112</v>
          </cell>
          <cell r="D26">
            <v>0.6319444444444444</v>
          </cell>
          <cell r="E26">
            <v>0.7256944444444444</v>
          </cell>
          <cell r="F26">
            <v>0.8194444444444444</v>
          </cell>
          <cell r="G26" t="e">
            <v>#N/A</v>
          </cell>
          <cell r="H26">
            <v>0.9131944444444444</v>
          </cell>
          <cell r="I26">
            <v>1.0173611111111112</v>
          </cell>
          <cell r="J26" t="e">
            <v>#N/A</v>
          </cell>
        </row>
        <row r="27">
          <cell r="C27" t="str">
            <v>yerçekimi (3D-Orijinal)</v>
          </cell>
          <cell r="D27" t="str">
            <v>yerçekimi (3D-Orijinal)</v>
          </cell>
          <cell r="E27" t="str">
            <v>yerçekimi (3D-Orijinal)</v>
          </cell>
          <cell r="F27" t="str">
            <v>yerçekimi (3D-Orijinal)</v>
          </cell>
          <cell r="G27" t="str">
            <v>yerçekimi (3D-Orijinal)</v>
          </cell>
          <cell r="H27" t="str">
            <v>yerçekimi (3D-Orijinal)</v>
          </cell>
          <cell r="I27" t="e">
            <v>#N/A</v>
          </cell>
          <cell r="J27" t="str">
            <v>yerçekimi (3D-Orijinal)</v>
          </cell>
        </row>
        <row r="28">
          <cell r="C28">
            <v>0.4583333333333333</v>
          </cell>
          <cell r="D28">
            <v>0.5416666666666666</v>
          </cell>
          <cell r="E28">
            <v>0.6354166666666666</v>
          </cell>
          <cell r="F28">
            <v>0.71875</v>
          </cell>
          <cell r="G28">
            <v>0.8125</v>
          </cell>
          <cell r="H28">
            <v>0.90625</v>
          </cell>
          <cell r="I28" t="e">
            <v>#N/A</v>
          </cell>
          <cell r="J28">
            <v>0.9895833333333334</v>
          </cell>
        </row>
        <row r="29">
          <cell r="C29">
            <v>0.49930555555555556</v>
          </cell>
          <cell r="D29">
            <v>0.5826388888888888</v>
          </cell>
          <cell r="E29">
            <v>0.6763888888888888</v>
          </cell>
          <cell r="F29">
            <v>0.7597222222222222</v>
          </cell>
          <cell r="G29">
            <v>0.8534722222222222</v>
          </cell>
          <cell r="H29">
            <v>0.9472222222222222</v>
          </cell>
          <cell r="I29" t="e">
            <v>#N/A</v>
          </cell>
          <cell r="J29">
            <v>1.0305555555555557</v>
          </cell>
        </row>
        <row r="30">
          <cell r="C30">
            <v>0.53125</v>
          </cell>
          <cell r="D30">
            <v>0.6145833333333333</v>
          </cell>
          <cell r="E30">
            <v>0.7083333333333333</v>
          </cell>
          <cell r="F30">
            <v>0.7916666666666666</v>
          </cell>
          <cell r="G30">
            <v>0.8854166666666666</v>
          </cell>
          <cell r="H30">
            <v>0.9791666666666666</v>
          </cell>
          <cell r="I30" t="e">
            <v>#N/A</v>
          </cell>
          <cell r="J30">
            <v>1.0625</v>
          </cell>
        </row>
        <row r="31">
          <cell r="C31" t="str">
            <v>last vegas</v>
          </cell>
          <cell r="D31" t="str">
            <v>last vegas</v>
          </cell>
          <cell r="E31" t="e">
            <v>#N/A</v>
          </cell>
          <cell r="F31" t="str">
            <v>last vegas</v>
          </cell>
          <cell r="G31" t="str">
            <v>last vegas</v>
          </cell>
          <cell r="H31" t="str">
            <v>last vegas</v>
          </cell>
          <cell r="I31" t="e">
            <v>#N/A</v>
          </cell>
          <cell r="J31" t="e">
            <v>#N/A</v>
          </cell>
        </row>
        <row r="32">
          <cell r="C32">
            <v>0.4791666666666667</v>
          </cell>
          <cell r="D32">
            <v>0.5729166666666666</v>
          </cell>
          <cell r="E32" t="e">
            <v>#N/A</v>
          </cell>
          <cell r="F32">
            <v>0.6770833333333334</v>
          </cell>
          <cell r="G32">
            <v>0.7916666666666666</v>
          </cell>
          <cell r="H32">
            <v>0.8958333333333334</v>
          </cell>
          <cell r="I32" t="e">
            <v>#N/A</v>
          </cell>
          <cell r="J32" t="e">
            <v>#N/A</v>
          </cell>
        </row>
        <row r="33">
          <cell r="C33" t="str">
            <v> </v>
          </cell>
          <cell r="D33" t="str">
            <v> </v>
          </cell>
          <cell r="E33" t="e">
            <v>#N/A</v>
          </cell>
          <cell r="F33" t="str">
            <v> </v>
          </cell>
          <cell r="G33" t="str">
            <v> </v>
          </cell>
          <cell r="H33" t="str">
            <v> </v>
          </cell>
          <cell r="I33" t="e">
            <v>#N/A</v>
          </cell>
          <cell r="J33" t="e">
            <v>#N/A</v>
          </cell>
        </row>
        <row r="34">
          <cell r="C34">
            <v>0.5659722222222222</v>
          </cell>
          <cell r="D34">
            <v>0.6597222222222222</v>
          </cell>
          <cell r="E34" t="e">
            <v>#N/A</v>
          </cell>
          <cell r="F34">
            <v>0.763888888888889</v>
          </cell>
          <cell r="G34">
            <v>0.8784722222222222</v>
          </cell>
          <cell r="H34">
            <v>0.982638888888889</v>
          </cell>
          <cell r="I34" t="e">
            <v>#N/A</v>
          </cell>
          <cell r="J34" t="e">
            <v>#N/A</v>
          </cell>
        </row>
        <row r="35">
          <cell r="C35" t="str">
            <v>Çılgın hırsız 2 (3D-türkçe)</v>
          </cell>
          <cell r="D35" t="str">
            <v>Çılgın hırsız 2 (3D-türkçe)</v>
          </cell>
          <cell r="E35" t="str">
            <v>Çılgın hırsız 2 (3D-türkçe)</v>
          </cell>
          <cell r="F35" t="str">
            <v>Çılgın hırsız 2 (3D-türkçe)</v>
          </cell>
          <cell r="G35" t="str">
            <v>Riddick </v>
          </cell>
          <cell r="H35" t="e">
            <v>#N/A</v>
          </cell>
          <cell r="I35" t="str">
            <v>Riddick </v>
          </cell>
          <cell r="J35" t="e">
            <v>#N/A</v>
          </cell>
        </row>
        <row r="36">
          <cell r="C36">
            <v>0.4583333333333333</v>
          </cell>
          <cell r="D36">
            <v>0.5520833333333334</v>
          </cell>
          <cell r="E36">
            <v>0.6458333333333334</v>
          </cell>
          <cell r="F36">
            <v>0.7291666666666666</v>
          </cell>
          <cell r="G36">
            <v>0.8125</v>
          </cell>
          <cell r="H36" t="e">
            <v>#N/A</v>
          </cell>
          <cell r="I36">
            <v>0.9166666666666666</v>
          </cell>
          <cell r="J36" t="e">
            <v>#N/A</v>
          </cell>
        </row>
        <row r="37">
          <cell r="C37">
            <v>0.5006944444444444</v>
          </cell>
          <cell r="D37">
            <v>0.5944444444444444</v>
          </cell>
          <cell r="E37">
            <v>0.6881944444444444</v>
          </cell>
          <cell r="F37">
            <v>0.7715277777777777</v>
          </cell>
          <cell r="G37">
            <v>0.8583333333333334</v>
          </cell>
          <cell r="H37" t="e">
            <v>#N/A</v>
          </cell>
          <cell r="I37">
            <v>0.9624999999999999</v>
          </cell>
          <cell r="J37" t="e">
            <v>#N/A</v>
          </cell>
        </row>
        <row r="38">
          <cell r="C38">
            <v>0.5305555555555556</v>
          </cell>
          <cell r="D38">
            <v>0.6243055555555556</v>
          </cell>
          <cell r="E38">
            <v>0.7180555555555556</v>
          </cell>
          <cell r="F38">
            <v>0.8013888888888888</v>
          </cell>
          <cell r="G38">
            <v>0.9055555555555556</v>
          </cell>
          <cell r="H38" t="e">
            <v>#N/A</v>
          </cell>
          <cell r="I38">
            <v>1.0097222222222222</v>
          </cell>
          <cell r="J38" t="e">
            <v>#N/A</v>
          </cell>
        </row>
        <row r="39">
          <cell r="C39" t="str">
            <v>thor: karanlık dünya (3D-orijinal)</v>
          </cell>
          <cell r="D39" t="e">
            <v>#N/A</v>
          </cell>
          <cell r="E39" t="str">
            <v>thor: karanlık dünya (3D-orijinal)</v>
          </cell>
          <cell r="F39" t="str">
            <v>thor: karanlık dünya (3D-orijinal)</v>
          </cell>
          <cell r="G39" t="str">
            <v>thor: karanlık dünya (3D-orijinal)</v>
          </cell>
          <cell r="H39" t="str">
            <v>thor: karanlık dünya (3D-orijinal)</v>
          </cell>
          <cell r="I39" t="e">
            <v>#N/A</v>
          </cell>
          <cell r="J39" t="str">
            <v>thor: karanlık dünya (3D-orijinal)</v>
          </cell>
        </row>
        <row r="40">
          <cell r="C40">
            <v>0.4791666666666667</v>
          </cell>
          <cell r="D40" t="e">
            <v>#N/A</v>
          </cell>
          <cell r="E40">
            <v>0.5833333333333334</v>
          </cell>
          <cell r="F40">
            <v>0.6875</v>
          </cell>
          <cell r="G40">
            <v>0.7916666666666666</v>
          </cell>
          <cell r="H40">
            <v>0.8958333333333334</v>
          </cell>
          <cell r="I40" t="e">
            <v>#N/A</v>
          </cell>
          <cell r="J40">
            <v>1</v>
          </cell>
        </row>
        <row r="41">
          <cell r="C41" t="str">
            <v> </v>
          </cell>
          <cell r="D41" t="e">
            <v>#N/A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e">
            <v>#N/A</v>
          </cell>
          <cell r="J41" t="str">
            <v> </v>
          </cell>
        </row>
        <row r="42">
          <cell r="C42">
            <v>0.5694444444444444</v>
          </cell>
          <cell r="D42" t="e">
            <v>#N/A</v>
          </cell>
          <cell r="E42">
            <v>0.6736111111111112</v>
          </cell>
          <cell r="F42">
            <v>0.7777777777777778</v>
          </cell>
          <cell r="G42">
            <v>0.8819444444444444</v>
          </cell>
          <cell r="H42">
            <v>0.9861111111111112</v>
          </cell>
          <cell r="I42" t="e">
            <v>#N/A</v>
          </cell>
          <cell r="J42">
            <v>1.0902777777777777</v>
          </cell>
        </row>
        <row r="43">
          <cell r="C43" t="str">
            <v>benim dünyam</v>
          </cell>
          <cell r="D43" t="str">
            <v>benim dünyam</v>
          </cell>
          <cell r="E43" t="e">
            <v>#N/A</v>
          </cell>
          <cell r="F43" t="str">
            <v>benim dünyam</v>
          </cell>
          <cell r="G43" t="str">
            <v>benim dünyam</v>
          </cell>
          <cell r="H43" t="str">
            <v>benim dünyam</v>
          </cell>
          <cell r="I43" t="e">
            <v>#N/A</v>
          </cell>
          <cell r="J43" t="str">
            <v>benim dünyam</v>
          </cell>
        </row>
        <row r="44">
          <cell r="C44">
            <v>0.46875</v>
          </cell>
          <cell r="D44">
            <v>0.5729166666666666</v>
          </cell>
          <cell r="E44" t="e">
            <v>#N/A</v>
          </cell>
          <cell r="F44">
            <v>0.6770833333333334</v>
          </cell>
          <cell r="G44">
            <v>0.78125</v>
          </cell>
          <cell r="H44">
            <v>0.8854166666666666</v>
          </cell>
          <cell r="I44" t="e">
            <v>#N/A</v>
          </cell>
          <cell r="J44">
            <v>0.9791666666666666</v>
          </cell>
        </row>
        <row r="45">
          <cell r="C45">
            <v>0.5118055555555555</v>
          </cell>
          <cell r="D45">
            <v>0.6159722222222221</v>
          </cell>
          <cell r="E45" t="e">
            <v>#N/A</v>
          </cell>
          <cell r="F45">
            <v>0.7201388888888889</v>
          </cell>
          <cell r="G45">
            <v>0.8243055555555555</v>
          </cell>
          <cell r="H45">
            <v>0.9284722222222221</v>
          </cell>
          <cell r="I45" t="e">
            <v>#N/A</v>
          </cell>
          <cell r="J45">
            <v>1.0222222222222221</v>
          </cell>
        </row>
        <row r="46">
          <cell r="C46">
            <v>0.5493055555555556</v>
          </cell>
          <cell r="D46">
            <v>0.6534722222222222</v>
          </cell>
          <cell r="E46" t="e">
            <v>#N/A</v>
          </cell>
          <cell r="F46">
            <v>0.757638888888889</v>
          </cell>
          <cell r="G46">
            <v>0.8618055555555556</v>
          </cell>
          <cell r="H46">
            <v>0.9659722222222222</v>
          </cell>
          <cell r="I46" t="e">
            <v>#N/A</v>
          </cell>
          <cell r="J46">
            <v>1.0597222222222222</v>
          </cell>
        </row>
        <row r="47">
          <cell r="C47" t="e">
            <v>#N/A</v>
          </cell>
          <cell r="D47" t="str">
            <v>behzat ç. ankara yanıyor</v>
          </cell>
          <cell r="E47" t="str">
            <v>behzat ç. ankara yanıyor</v>
          </cell>
          <cell r="F47" t="str">
            <v>behzat ç. ankara yanıyor</v>
          </cell>
          <cell r="G47" t="str">
            <v>behzat ç. ankara yanıyor</v>
          </cell>
          <cell r="H47" t="str">
            <v>behzat ç. ankara yanıyor</v>
          </cell>
          <cell r="I47" t="e">
            <v>#N/A</v>
          </cell>
          <cell r="J47" t="str">
            <v>behzat ç. ankara yanıyor</v>
          </cell>
        </row>
        <row r="48">
          <cell r="C48" t="e">
            <v>#N/A</v>
          </cell>
          <cell r="D48">
            <v>0.5208333333333334</v>
          </cell>
          <cell r="E48">
            <v>0.6145833333333334</v>
          </cell>
          <cell r="F48">
            <v>0.7083333333333334</v>
          </cell>
          <cell r="G48">
            <v>0.8020833333333334</v>
          </cell>
          <cell r="H48">
            <v>0.90625</v>
          </cell>
          <cell r="I48" t="e">
            <v>#N/A</v>
          </cell>
          <cell r="J48">
            <v>1</v>
          </cell>
        </row>
        <row r="49">
          <cell r="C49" t="e">
            <v>#N/A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str">
            <v> </v>
          </cell>
          <cell r="I49" t="e">
            <v>#N/A</v>
          </cell>
          <cell r="J49" t="str">
            <v> </v>
          </cell>
        </row>
        <row r="50">
          <cell r="C50" t="e">
            <v>#N/A</v>
          </cell>
          <cell r="D50">
            <v>0.6041666666666667</v>
          </cell>
          <cell r="E50">
            <v>0.6979166666666667</v>
          </cell>
          <cell r="F50">
            <v>0.7916666666666667</v>
          </cell>
          <cell r="G50">
            <v>0.8854166666666667</v>
          </cell>
          <cell r="H50">
            <v>0.9895833333333334</v>
          </cell>
          <cell r="I50" t="e">
            <v>#N/A</v>
          </cell>
          <cell r="J50">
            <v>1.0833333333333333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7"/>
  <sheetViews>
    <sheetView showGridLines="0" tabSelected="1" zoomScaleSheetLayoutView="75" zoomScalePageLayoutView="0" workbookViewId="0" topLeftCell="A1">
      <selection activeCell="E14" sqref="E14"/>
    </sheetView>
  </sheetViews>
  <sheetFormatPr defaultColWidth="9.140625" defaultRowHeight="12.75"/>
  <cols>
    <col min="1" max="1" width="38.57421875" style="27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4" width="8.28125" style="0" bestFit="1" customWidth="1"/>
    <col min="15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4" ht="27" customHeight="1" thickBot="1">
      <c r="A5" s="7" t="str">
        <f>+'[1]PROGRAM'!C4</f>
        <v>01-08 kasım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2.5" customHeight="1" thickTop="1">
      <c r="A6" s="9" t="s">
        <v>5</v>
      </c>
      <c r="B6" s="10" t="str">
        <f>VLOOKUP(A6,'[1]PROGRAM'!$C$8:$F$187,4,FALSE)</f>
        <v>uip</v>
      </c>
      <c r="C6" s="11">
        <v>0.4791666666666667</v>
      </c>
      <c r="D6" s="11">
        <v>0.5833333333333334</v>
      </c>
      <c r="E6" s="11">
        <v>0.6875</v>
      </c>
      <c r="F6" s="11">
        <v>0.7916666666666666</v>
      </c>
      <c r="G6" s="11">
        <v>0.8958333333333334</v>
      </c>
      <c r="H6" s="11">
        <v>0.9270833333333334</v>
      </c>
      <c r="I6" s="11">
        <v>1</v>
      </c>
      <c r="J6" s="11" t="e">
        <v>#NUM!</v>
      </c>
      <c r="K6" s="11" t="e">
        <v>#NUM!</v>
      </c>
      <c r="L6" s="11" t="e">
        <v>#NUM!</v>
      </c>
      <c r="M6" s="11" t="e">
        <v>#NUM!</v>
      </c>
      <c r="N6" s="11" t="e">
        <v>#NUM!</v>
      </c>
      <c r="O6" s="11" t="e">
        <v>#NUM!</v>
      </c>
      <c r="P6" s="11" t="e">
        <v>#NUM!</v>
      </c>
      <c r="Q6" s="11" t="e">
        <v>#NUM!</v>
      </c>
      <c r="R6" s="11" t="e">
        <v>#NUM!</v>
      </c>
      <c r="S6" s="12" t="e">
        <v>#NUM!</v>
      </c>
      <c r="T6" s="13" t="e">
        <v>#NUM!</v>
      </c>
      <c r="U6" s="13" t="e">
        <v>#NUM!</v>
      </c>
      <c r="V6" s="13" t="e">
        <v>#NUM!</v>
      </c>
      <c r="W6" s="13" t="e">
        <v>#NUM!</v>
      </c>
      <c r="X6" s="14" t="e">
        <v>#NUM!</v>
      </c>
    </row>
    <row r="7" spans="1:24" ht="24.75" customHeight="1">
      <c r="A7" s="15" t="s">
        <v>6</v>
      </c>
      <c r="B7" s="16" t="str">
        <f>VLOOKUP(A7,'[1]PROGRAM'!$C$8:$F$187,4,FALSE)</f>
        <v>uip</v>
      </c>
      <c r="C7" s="17">
        <v>0.46875</v>
      </c>
      <c r="D7" s="17">
        <v>0.5520833333333334</v>
      </c>
      <c r="E7" s="17">
        <v>0.6458333333333334</v>
      </c>
      <c r="F7" s="17">
        <v>0.7395833333333334</v>
      </c>
      <c r="G7" s="17">
        <v>0.8333333333333334</v>
      </c>
      <c r="H7" s="17" t="e">
        <v>#NUM!</v>
      </c>
      <c r="I7" s="17" t="e">
        <v>#NUM!</v>
      </c>
      <c r="J7" s="17" t="e">
        <v>#NUM!</v>
      </c>
      <c r="K7" s="17" t="e">
        <v>#NUM!</v>
      </c>
      <c r="L7" s="17" t="e">
        <v>#NUM!</v>
      </c>
      <c r="M7" s="17" t="e">
        <v>#NUM!</v>
      </c>
      <c r="N7" s="17" t="e">
        <v>#NUM!</v>
      </c>
      <c r="O7" s="17" t="e">
        <v>#NUM!</v>
      </c>
      <c r="P7" s="17" t="e">
        <v>#NUM!</v>
      </c>
      <c r="Q7" s="17" t="e">
        <v>#NUM!</v>
      </c>
      <c r="R7" s="17" t="e">
        <v>#NUM!</v>
      </c>
      <c r="S7" s="18" t="e">
        <v>#NUM!</v>
      </c>
      <c r="T7" s="19" t="e">
        <v>#NUM!</v>
      </c>
      <c r="U7" s="19" t="e">
        <v>#NUM!</v>
      </c>
      <c r="V7" s="19" t="e">
        <v>#NUM!</v>
      </c>
      <c r="W7" s="19" t="e">
        <v>#NUM!</v>
      </c>
      <c r="X7" s="20" t="e">
        <v>#NUM!</v>
      </c>
    </row>
    <row r="8" spans="1:24" ht="24.75" customHeight="1">
      <c r="A8" s="15" t="s">
        <v>7</v>
      </c>
      <c r="B8" s="16" t="str">
        <f>VLOOKUP(A8,'[1]PROGRAM'!$C$8:$F$187,4,FALSE)</f>
        <v>uip</v>
      </c>
      <c r="C8" s="17">
        <v>0.4583333333333333</v>
      </c>
      <c r="D8" s="17">
        <v>0.5520833333333334</v>
      </c>
      <c r="E8" s="17">
        <v>0.6458333333333334</v>
      </c>
      <c r="F8" s="17">
        <v>0.7291666666666666</v>
      </c>
      <c r="G8" s="17" t="e">
        <v>#NUM!</v>
      </c>
      <c r="H8" s="17" t="e">
        <v>#NUM!</v>
      </c>
      <c r="I8" s="17" t="e">
        <v>#NUM!</v>
      </c>
      <c r="J8" s="17" t="e">
        <v>#NUM!</v>
      </c>
      <c r="K8" s="17" t="e">
        <v>#NUM!</v>
      </c>
      <c r="L8" s="17" t="e">
        <v>#NUM!</v>
      </c>
      <c r="M8" s="17" t="e">
        <v>#NUM!</v>
      </c>
      <c r="N8" s="17" t="e">
        <v>#NUM!</v>
      </c>
      <c r="O8" s="17" t="e">
        <v>#NUM!</v>
      </c>
      <c r="P8" s="17" t="e">
        <v>#NUM!</v>
      </c>
      <c r="Q8" s="17" t="e">
        <v>#NUM!</v>
      </c>
      <c r="R8" s="17" t="e">
        <v>#NUM!</v>
      </c>
      <c r="S8" s="18" t="e">
        <v>#NUM!</v>
      </c>
      <c r="T8" s="19" t="e">
        <v>#NUM!</v>
      </c>
      <c r="U8" s="19" t="e">
        <v>#NUM!</v>
      </c>
      <c r="V8" s="19" t="e">
        <v>#NUM!</v>
      </c>
      <c r="W8" s="19" t="e">
        <v>#NUM!</v>
      </c>
      <c r="X8" s="20" t="e">
        <v>#NUM!</v>
      </c>
    </row>
    <row r="9" spans="1:24" ht="24.75" customHeight="1">
      <c r="A9" s="15" t="s">
        <v>8</v>
      </c>
      <c r="B9" s="16" t="str">
        <f>VLOOKUP(A9,'[1]PROGRAM'!$C$8:$F$187,4,FALSE)</f>
        <v>uip</v>
      </c>
      <c r="C9" s="17">
        <v>0.46875</v>
      </c>
      <c r="D9" s="17">
        <v>0.5208333333333334</v>
      </c>
      <c r="E9" s="17">
        <v>0.5729166666666666</v>
      </c>
      <c r="F9" s="17">
        <v>0.625</v>
      </c>
      <c r="G9" s="17">
        <v>0.6770833333333334</v>
      </c>
      <c r="H9" s="17">
        <v>0.7291666666666666</v>
      </c>
      <c r="I9" s="17">
        <v>0.78125</v>
      </c>
      <c r="J9" s="17">
        <v>0.8333333333333334</v>
      </c>
      <c r="K9" s="17">
        <v>0.8854166666666666</v>
      </c>
      <c r="L9" s="17">
        <v>0.9270833333333334</v>
      </c>
      <c r="M9" s="17">
        <v>0.9791666666666666</v>
      </c>
      <c r="N9" s="17" t="e">
        <v>#NUM!</v>
      </c>
      <c r="O9" s="17" t="e">
        <v>#NUM!</v>
      </c>
      <c r="P9" s="17" t="e">
        <v>#NUM!</v>
      </c>
      <c r="Q9" s="17" t="e">
        <v>#NUM!</v>
      </c>
      <c r="R9" s="17" t="e">
        <v>#NUM!</v>
      </c>
      <c r="S9" s="18" t="e">
        <v>#NUM!</v>
      </c>
      <c r="T9" s="19" t="e">
        <v>#NUM!</v>
      </c>
      <c r="U9" s="19" t="e">
        <v>#NUM!</v>
      </c>
      <c r="V9" s="19" t="e">
        <v>#NUM!</v>
      </c>
      <c r="W9" s="19" t="e">
        <v>#NUM!</v>
      </c>
      <c r="X9" s="20" t="e">
        <v>#NUM!</v>
      </c>
    </row>
    <row r="10" spans="1:24" ht="24.75" customHeight="1">
      <c r="A10" s="15" t="s">
        <v>9</v>
      </c>
      <c r="B10" s="16" t="str">
        <f>VLOOKUP(A10,'[1]PROGRAM'!$C$8:$F$187,4,FALSE)</f>
        <v>wb</v>
      </c>
      <c r="C10" s="17">
        <v>0.4583333333333333</v>
      </c>
      <c r="D10" s="17">
        <v>0.5729166666666666</v>
      </c>
      <c r="E10" s="17">
        <v>0.6875</v>
      </c>
      <c r="F10" s="17">
        <v>0.8020833333333334</v>
      </c>
      <c r="G10" s="17">
        <v>0.9166666666666666</v>
      </c>
      <c r="H10" s="17">
        <v>0.96875</v>
      </c>
      <c r="I10" s="17" t="e">
        <v>#NUM!</v>
      </c>
      <c r="J10" s="17" t="e">
        <v>#NUM!</v>
      </c>
      <c r="K10" s="17" t="e">
        <v>#NUM!</v>
      </c>
      <c r="L10" s="17" t="e">
        <v>#NUM!</v>
      </c>
      <c r="M10" s="17" t="e">
        <v>#NUM!</v>
      </c>
      <c r="N10" s="17" t="e">
        <v>#NUM!</v>
      </c>
      <c r="O10" s="17" t="e">
        <v>#NUM!</v>
      </c>
      <c r="P10" s="17" t="e">
        <v>#NUM!</v>
      </c>
      <c r="Q10" s="17" t="e">
        <v>#NUM!</v>
      </c>
      <c r="R10" s="17" t="e">
        <v>#NUM!</v>
      </c>
      <c r="S10" s="18" t="e">
        <v>#NUM!</v>
      </c>
      <c r="T10" s="19" t="e">
        <v>#NUM!</v>
      </c>
      <c r="U10" s="19" t="e">
        <v>#NUM!</v>
      </c>
      <c r="V10" s="19" t="e">
        <v>#NUM!</v>
      </c>
      <c r="W10" s="19" t="e">
        <v>#NUM!</v>
      </c>
      <c r="X10" s="20" t="e">
        <v>#NUM!</v>
      </c>
    </row>
    <row r="11" spans="1:24" ht="24.75" customHeight="1">
      <c r="A11" s="15" t="s">
        <v>10</v>
      </c>
      <c r="B11" s="16" t="str">
        <f>VLOOKUP(A11,'[1]PROGRAM'!$C$8:$F$187,4,FALSE)</f>
        <v>wb</v>
      </c>
      <c r="C11" s="17">
        <v>0.4583333333333333</v>
      </c>
      <c r="D11" s="17">
        <v>0.5416666666666666</v>
      </c>
      <c r="E11" s="17">
        <v>0.6354166666666666</v>
      </c>
      <c r="F11" s="17">
        <v>0.71875</v>
      </c>
      <c r="G11" s="17">
        <v>0.8125</v>
      </c>
      <c r="H11" s="17">
        <v>0.90625</v>
      </c>
      <c r="I11" s="17">
        <v>0.9895833333333334</v>
      </c>
      <c r="J11" s="17" t="e">
        <v>#NUM!</v>
      </c>
      <c r="K11" s="17" t="e">
        <v>#NUM!</v>
      </c>
      <c r="L11" s="17" t="e">
        <v>#NUM!</v>
      </c>
      <c r="M11" s="17" t="e">
        <v>#NUM!</v>
      </c>
      <c r="N11" s="17" t="e">
        <v>#NUM!</v>
      </c>
      <c r="O11" s="17" t="e">
        <v>#NUM!</v>
      </c>
      <c r="P11" s="17" t="e">
        <v>#NUM!</v>
      </c>
      <c r="Q11" s="17" t="e">
        <v>#NUM!</v>
      </c>
      <c r="R11" s="17" t="e">
        <v>#NUM!</v>
      </c>
      <c r="S11" s="18" t="e">
        <v>#NUM!</v>
      </c>
      <c r="T11" s="19" t="e">
        <v>#NUM!</v>
      </c>
      <c r="U11" s="19" t="e">
        <v>#NUM!</v>
      </c>
      <c r="V11" s="19" t="e">
        <v>#NUM!</v>
      </c>
      <c r="W11" s="19" t="e">
        <v>#NUM!</v>
      </c>
      <c r="X11" s="20" t="e">
        <v>#NUM!</v>
      </c>
    </row>
    <row r="12" spans="1:24" ht="24.75" customHeight="1">
      <c r="A12" s="15" t="s">
        <v>11</v>
      </c>
      <c r="B12" s="16" t="str">
        <f>VLOOKUP(A12,'[1]PROGRAM'!$C$8:$F$187,4,FALSE)</f>
        <v>tiglon</v>
      </c>
      <c r="C12" s="17">
        <v>0.46875</v>
      </c>
      <c r="D12" s="17">
        <v>0.5208333333333334</v>
      </c>
      <c r="E12" s="17">
        <v>0.5625</v>
      </c>
      <c r="F12" s="17">
        <v>0.6145833333333334</v>
      </c>
      <c r="G12" s="17">
        <v>0.6666666666666666</v>
      </c>
      <c r="H12" s="17">
        <v>0.7083333333333334</v>
      </c>
      <c r="I12" s="17">
        <v>0.7604166666666666</v>
      </c>
      <c r="J12" s="17">
        <v>0.8020833333333334</v>
      </c>
      <c r="K12" s="17">
        <v>0.8541666666666666</v>
      </c>
      <c r="L12" s="17">
        <v>0.90625</v>
      </c>
      <c r="M12" s="17">
        <v>0.9479166666666666</v>
      </c>
      <c r="N12" s="17">
        <v>1</v>
      </c>
      <c r="O12" s="17" t="e">
        <v>#NUM!</v>
      </c>
      <c r="P12" s="17" t="e">
        <v>#NUM!</v>
      </c>
      <c r="Q12" s="17" t="e">
        <v>#NUM!</v>
      </c>
      <c r="R12" s="17" t="e">
        <v>#NUM!</v>
      </c>
      <c r="S12" s="18" t="e">
        <v>#NUM!</v>
      </c>
      <c r="T12" s="19" t="e">
        <v>#NUM!</v>
      </c>
      <c r="U12" s="19" t="e">
        <v>#NUM!</v>
      </c>
      <c r="V12" s="19" t="e">
        <v>#NUM!</v>
      </c>
      <c r="W12" s="19" t="e">
        <v>#NUM!</v>
      </c>
      <c r="X12" s="20" t="e">
        <v>#NUM!</v>
      </c>
    </row>
    <row r="13" spans="1:24" ht="24.75" customHeight="1">
      <c r="A13" s="15" t="s">
        <v>12</v>
      </c>
      <c r="B13" s="16" t="str">
        <f>VLOOKUP(A13,'[1]PROGRAM'!$C$8:$F$187,4,FALSE)</f>
        <v>pinema</v>
      </c>
      <c r="C13" s="17">
        <v>0.4791666666666667</v>
      </c>
      <c r="D13" s="17">
        <v>0.5729166666666666</v>
      </c>
      <c r="E13" s="17">
        <v>0.6770833333333334</v>
      </c>
      <c r="F13" s="17">
        <v>0.7916666666666666</v>
      </c>
      <c r="G13" s="17">
        <v>0.8958333333333334</v>
      </c>
      <c r="H13" s="17" t="e">
        <v>#NUM!</v>
      </c>
      <c r="I13" s="17" t="e">
        <v>#NUM!</v>
      </c>
      <c r="J13" s="17" t="e">
        <v>#NUM!</v>
      </c>
      <c r="K13" s="17" t="e">
        <v>#NUM!</v>
      </c>
      <c r="L13" s="17" t="e">
        <v>#NUM!</v>
      </c>
      <c r="M13" s="17" t="e">
        <v>#NUM!</v>
      </c>
      <c r="N13" s="17" t="e">
        <v>#NUM!</v>
      </c>
      <c r="O13" s="17" t="e">
        <v>#NUM!</v>
      </c>
      <c r="P13" s="17" t="e">
        <v>#NUM!</v>
      </c>
      <c r="Q13" s="17" t="e">
        <v>#NUM!</v>
      </c>
      <c r="R13" s="17" t="e">
        <v>#NUM!</v>
      </c>
      <c r="S13" s="18" t="e">
        <v>#NUM!</v>
      </c>
      <c r="T13" s="19" t="e">
        <v>#NUM!</v>
      </c>
      <c r="U13" s="19" t="e">
        <v>#NUM!</v>
      </c>
      <c r="V13" s="19" t="e">
        <v>#NUM!</v>
      </c>
      <c r="W13" s="19" t="e">
        <v>#NUM!</v>
      </c>
      <c r="X13" s="20" t="e">
        <v>#NUM!</v>
      </c>
    </row>
    <row r="14" spans="1:24" ht="24.75" customHeight="1">
      <c r="A14" s="15" t="s">
        <v>13</v>
      </c>
      <c r="B14" s="16" t="str">
        <f>VLOOKUP(A14,'[1]PROGRAM'!$C$8:$F$187,4,FALSE)</f>
        <v>pinema</v>
      </c>
      <c r="C14" s="17">
        <v>0.4583333333333333</v>
      </c>
      <c r="D14" s="17">
        <v>0.5416666666666666</v>
      </c>
      <c r="E14" s="17">
        <v>0.6354166666666666</v>
      </c>
      <c r="F14" s="17">
        <v>0.7291666666666666</v>
      </c>
      <c r="G14" s="17">
        <v>0.8194444444444445</v>
      </c>
      <c r="H14" s="17" t="e">
        <v>#NUM!</v>
      </c>
      <c r="I14" s="17" t="e">
        <v>#NUM!</v>
      </c>
      <c r="J14" s="17" t="e">
        <v>#NUM!</v>
      </c>
      <c r="K14" s="17" t="e">
        <v>#NUM!</v>
      </c>
      <c r="L14" s="17" t="e">
        <v>#NUM!</v>
      </c>
      <c r="M14" s="17" t="e">
        <v>#NUM!</v>
      </c>
      <c r="N14" s="17" t="e">
        <v>#NUM!</v>
      </c>
      <c r="O14" s="17" t="e">
        <v>#NUM!</v>
      </c>
      <c r="P14" s="17" t="e">
        <v>#NUM!</v>
      </c>
      <c r="Q14" s="17" t="e">
        <v>#NUM!</v>
      </c>
      <c r="R14" s="17" t="e">
        <v>#NUM!</v>
      </c>
      <c r="S14" s="18" t="e">
        <v>#NUM!</v>
      </c>
      <c r="T14" s="19" t="e">
        <v>#NUM!</v>
      </c>
      <c r="U14" s="19" t="e">
        <v>#NUM!</v>
      </c>
      <c r="V14" s="19" t="e">
        <v>#NUM!</v>
      </c>
      <c r="W14" s="19" t="e">
        <v>#NUM!</v>
      </c>
      <c r="X14" s="20" t="e">
        <v>#NUM!</v>
      </c>
    </row>
    <row r="15" spans="1:24" ht="24.75" customHeight="1">
      <c r="A15" s="15" t="s">
        <v>14</v>
      </c>
      <c r="B15" s="16" t="str">
        <f>VLOOKUP(A15,'[1]PROGRAM'!$C$8:$F$187,4,FALSE)</f>
        <v>Chantier</v>
      </c>
      <c r="C15" s="17">
        <v>0.8125</v>
      </c>
      <c r="D15" s="17">
        <v>0.9166666666666666</v>
      </c>
      <c r="E15" s="17" t="e">
        <v>#NUM!</v>
      </c>
      <c r="F15" s="17" t="e">
        <v>#NUM!</v>
      </c>
      <c r="G15" s="17" t="e">
        <v>#NUM!</v>
      </c>
      <c r="H15" s="17" t="e">
        <v>#NUM!</v>
      </c>
      <c r="I15" s="17" t="e">
        <v>#NUM!</v>
      </c>
      <c r="J15" s="17" t="e">
        <v>#NUM!</v>
      </c>
      <c r="K15" s="17" t="e">
        <v>#NUM!</v>
      </c>
      <c r="L15" s="17" t="e">
        <v>#NUM!</v>
      </c>
      <c r="M15" s="17" t="e">
        <v>#NUM!</v>
      </c>
      <c r="N15" s="17" t="e">
        <v>#NUM!</v>
      </c>
      <c r="O15" s="17" t="e">
        <v>#NUM!</v>
      </c>
      <c r="P15" s="17" t="e">
        <v>#NUM!</v>
      </c>
      <c r="Q15" s="17" t="e">
        <v>#NUM!</v>
      </c>
      <c r="R15" s="17" t="e">
        <v>#NUM!</v>
      </c>
      <c r="S15" s="18" t="e">
        <v>#NUM!</v>
      </c>
      <c r="T15" s="19" t="e">
        <v>#NUM!</v>
      </c>
      <c r="U15" s="19" t="e">
        <v>#NUM!</v>
      </c>
      <c r="V15" s="19" t="e">
        <v>#NUM!</v>
      </c>
      <c r="W15" s="19" t="e">
        <v>#NUM!</v>
      </c>
      <c r="X15" s="20" t="e">
        <v>#NUM!</v>
      </c>
    </row>
    <row r="16" spans="1:24" ht="24.75" customHeight="1">
      <c r="A16" s="15" t="s">
        <v>15</v>
      </c>
      <c r="B16" s="16" t="str">
        <f>VLOOKUP(A16,'[1]PROGRAM'!$C$8:$F$187,4,FALSE)</f>
        <v>m3</v>
      </c>
      <c r="C16" s="17">
        <v>0.6666666666666666</v>
      </c>
      <c r="D16" s="17">
        <v>0.8229166666666666</v>
      </c>
      <c r="E16" s="17" t="e">
        <v>#NUM!</v>
      </c>
      <c r="F16" s="17" t="e">
        <v>#NUM!</v>
      </c>
      <c r="G16" s="17" t="e">
        <v>#NUM!</v>
      </c>
      <c r="H16" s="17" t="e">
        <v>#NUM!</v>
      </c>
      <c r="I16" s="17" t="e">
        <v>#NUM!</v>
      </c>
      <c r="J16" s="17" t="e">
        <v>#NUM!</v>
      </c>
      <c r="K16" s="17" t="e">
        <v>#NUM!</v>
      </c>
      <c r="L16" s="17" t="e">
        <v>#NUM!</v>
      </c>
      <c r="M16" s="17" t="e">
        <v>#NUM!</v>
      </c>
      <c r="N16" s="17" t="e">
        <v>#NUM!</v>
      </c>
      <c r="O16" s="17" t="e">
        <v>#NUM!</v>
      </c>
      <c r="P16" s="17" t="e">
        <v>#NUM!</v>
      </c>
      <c r="Q16" s="17" t="e">
        <v>#NUM!</v>
      </c>
      <c r="R16" s="17" t="e">
        <v>#NUM!</v>
      </c>
      <c r="S16" s="18" t="e">
        <v>#NUM!</v>
      </c>
      <c r="T16" s="19" t="e">
        <v>#NUM!</v>
      </c>
      <c r="U16" s="19" t="e">
        <v>#NUM!</v>
      </c>
      <c r="V16" s="19" t="e">
        <v>#NUM!</v>
      </c>
      <c r="W16" s="19" t="e">
        <v>#NUM!</v>
      </c>
      <c r="X16" s="20" t="e">
        <v>#NUM!</v>
      </c>
    </row>
    <row r="17" spans="1:24" ht="24.75" customHeight="1">
      <c r="A17" s="15" t="s">
        <v>16</v>
      </c>
      <c r="B17" s="16" t="str">
        <f>VLOOKUP(A17,'[1]PROGRAM'!$C$8:$F$187,4,FALSE)</f>
        <v>m3</v>
      </c>
      <c r="C17" s="17">
        <v>0.5833333333333334</v>
      </c>
      <c r="D17" s="17">
        <v>0.7395833333333334</v>
      </c>
      <c r="E17" s="17">
        <v>0.8958333333333334</v>
      </c>
      <c r="F17" s="17" t="e">
        <v>#NUM!</v>
      </c>
      <c r="G17" s="17" t="e">
        <v>#NUM!</v>
      </c>
      <c r="H17" s="17" t="e">
        <v>#NUM!</v>
      </c>
      <c r="I17" s="17" t="e">
        <v>#NUM!</v>
      </c>
      <c r="J17" s="17" t="e">
        <v>#NUM!</v>
      </c>
      <c r="K17" s="17" t="e">
        <v>#NUM!</v>
      </c>
      <c r="L17" s="17" t="e">
        <v>#NUM!</v>
      </c>
      <c r="M17" s="17" t="e">
        <v>#NUM!</v>
      </c>
      <c r="N17" s="17" t="e">
        <v>#NUM!</v>
      </c>
      <c r="O17" s="17" t="e">
        <v>#NUM!</v>
      </c>
      <c r="P17" s="17" t="e">
        <v>#NUM!</v>
      </c>
      <c r="Q17" s="17" t="e">
        <v>#NUM!</v>
      </c>
      <c r="R17" s="17" t="e">
        <v>#NUM!</v>
      </c>
      <c r="S17" s="18" t="e">
        <v>#NUM!</v>
      </c>
      <c r="T17" s="19" t="e">
        <v>#NUM!</v>
      </c>
      <c r="U17" s="19" t="e">
        <v>#NUM!</v>
      </c>
      <c r="V17" s="19" t="e">
        <v>#NUM!</v>
      </c>
      <c r="W17" s="19" t="e">
        <v>#NUM!</v>
      </c>
      <c r="X17" s="20" t="e">
        <v>#NUM!</v>
      </c>
    </row>
    <row r="18" spans="1:24" ht="24.75" customHeight="1">
      <c r="A18" s="15" t="s">
        <v>17</v>
      </c>
      <c r="B18" s="16" t="str">
        <f>VLOOKUP(A18,'[1]PROGRAM'!$C$8:$F$187,4,FALSE)</f>
        <v>m3</v>
      </c>
      <c r="C18" s="17">
        <v>0.4791666666666667</v>
      </c>
      <c r="D18" s="17" t="e">
        <v>#NUM!</v>
      </c>
      <c r="E18" s="17" t="e">
        <v>#NUM!</v>
      </c>
      <c r="F18" s="17" t="e">
        <v>#NUM!</v>
      </c>
      <c r="G18" s="17" t="e">
        <v>#NUM!</v>
      </c>
      <c r="H18" s="17" t="e">
        <v>#NUM!</v>
      </c>
      <c r="I18" s="17" t="e">
        <v>#NUM!</v>
      </c>
      <c r="J18" s="17" t="e">
        <v>#NUM!</v>
      </c>
      <c r="K18" s="17" t="e">
        <v>#NUM!</v>
      </c>
      <c r="L18" s="17" t="e">
        <v>#NUM!</v>
      </c>
      <c r="M18" s="17" t="e">
        <v>#NUM!</v>
      </c>
      <c r="N18" s="17" t="e">
        <v>#NUM!</v>
      </c>
      <c r="O18" s="17" t="e">
        <v>#NUM!</v>
      </c>
      <c r="P18" s="17" t="e">
        <v>#NUM!</v>
      </c>
      <c r="Q18" s="17" t="e">
        <v>#NUM!</v>
      </c>
      <c r="R18" s="17" t="e">
        <v>#NUM!</v>
      </c>
      <c r="S18" s="18" t="e">
        <v>#NUM!</v>
      </c>
      <c r="T18" s="19" t="e">
        <v>#NUM!</v>
      </c>
      <c r="U18" s="19" t="e">
        <v>#NUM!</v>
      </c>
      <c r="V18" s="19" t="e">
        <v>#NUM!</v>
      </c>
      <c r="W18" s="19" t="e">
        <v>#NUM!</v>
      </c>
      <c r="X18" s="20" t="e">
        <v>#NUM!</v>
      </c>
    </row>
    <row r="19" spans="1:24" ht="24.75" customHeight="1" hidden="1">
      <c r="A19" s="15"/>
      <c r="B19" s="16" t="e">
        <f>VLOOKUP(A19,'[1]PROGRAM'!$C$8:$F$187,4,FALSE)</f>
        <v>#N/A</v>
      </c>
      <c r="C19" s="17" t="e">
        <f>SMALL(B481:CS481,1)</f>
        <v>#NUM!</v>
      </c>
      <c r="D19" s="17" t="e">
        <f>SMALL(B481:CS481,2)</f>
        <v>#NUM!</v>
      </c>
      <c r="E19" s="17" t="e">
        <f>SMALL(B481:CS481,3)</f>
        <v>#NUM!</v>
      </c>
      <c r="F19" s="17" t="e">
        <f>SMALL(B481:CS481,4)</f>
        <v>#NUM!</v>
      </c>
      <c r="G19" s="17" t="e">
        <f>SMALL(B481:CS481,5)</f>
        <v>#NUM!</v>
      </c>
      <c r="H19" s="17" t="e">
        <f>SMALL(B481:CS481,6)</f>
        <v>#NUM!</v>
      </c>
      <c r="I19" s="17" t="e">
        <f>SMALL(B481:CS481,7)</f>
        <v>#NUM!</v>
      </c>
      <c r="J19" s="17" t="e">
        <f>SMALL(B481:CS481,8)</f>
        <v>#NUM!</v>
      </c>
      <c r="K19" s="17" t="e">
        <f>SMALL(B481:CS481,9)</f>
        <v>#NUM!</v>
      </c>
      <c r="L19" s="17" t="e">
        <f>SMALL(B481:CS481,10)</f>
        <v>#NUM!</v>
      </c>
      <c r="M19" s="17" t="e">
        <f>SMALL(B481:CS481,11)</f>
        <v>#NUM!</v>
      </c>
      <c r="N19" s="17" t="e">
        <f>SMALL(B481:CS481,12)</f>
        <v>#NUM!</v>
      </c>
      <c r="O19" s="17" t="e">
        <f>SMALL(B481:CS481,13)</f>
        <v>#NUM!</v>
      </c>
      <c r="P19" s="17" t="e">
        <f>SMALL(B481:CS481,14)</f>
        <v>#NUM!</v>
      </c>
      <c r="Q19" s="17" t="e">
        <f>SMALL(B481:CS481,15)</f>
        <v>#NUM!</v>
      </c>
      <c r="R19" s="17" t="e">
        <f>SMALL(B481:CS481,16)</f>
        <v>#NUM!</v>
      </c>
      <c r="S19" s="18" t="e">
        <f>SMALL(B481:CS481,17)</f>
        <v>#NUM!</v>
      </c>
      <c r="T19" s="19" t="e">
        <f>SMALL(B481:CS481,18)</f>
        <v>#NUM!</v>
      </c>
      <c r="U19" s="19" t="e">
        <f>SMALL(B481:CS481,19)</f>
        <v>#NUM!</v>
      </c>
      <c r="V19" s="19" t="e">
        <f>SMALL(B481:CS481,20)</f>
        <v>#NUM!</v>
      </c>
      <c r="W19" s="19" t="e">
        <f>SMALL(B481:CS481,21)</f>
        <v>#NUM!</v>
      </c>
      <c r="X19" s="20" t="e">
        <f>SMALL(B481:CS481,22)</f>
        <v>#NUM!</v>
      </c>
    </row>
    <row r="20" spans="1:24" ht="24.75" customHeight="1" hidden="1">
      <c r="A20" s="15"/>
      <c r="B20" s="16" t="e">
        <f>VLOOKUP(A20,'[1]PROGRAM'!$C$8:$F$187,4,FALSE)</f>
        <v>#N/A</v>
      </c>
      <c r="C20" s="17" t="e">
        <f>SMALL(B475:CS475,1)</f>
        <v>#NUM!</v>
      </c>
      <c r="D20" s="17" t="e">
        <f>SMALL(B475:CS475,2)</f>
        <v>#NUM!</v>
      </c>
      <c r="E20" s="17" t="e">
        <f>SMALL(B475:CS475,3)</f>
        <v>#NUM!</v>
      </c>
      <c r="F20" s="17" t="e">
        <f>SMALL(B475:CS475,4)</f>
        <v>#NUM!</v>
      </c>
      <c r="G20" s="17" t="e">
        <f>SMALL(B475:CS475,5)</f>
        <v>#NUM!</v>
      </c>
      <c r="H20" s="17" t="e">
        <f>SMALL(B475:CS475,6)</f>
        <v>#NUM!</v>
      </c>
      <c r="I20" s="17" t="e">
        <f>SMALL(B475:CS475,7)</f>
        <v>#NUM!</v>
      </c>
      <c r="J20" s="17" t="e">
        <f>SMALL(B475:CS475,8)</f>
        <v>#NUM!</v>
      </c>
      <c r="K20" s="17" t="e">
        <f>SMALL(B475:CS475,9)</f>
        <v>#NUM!</v>
      </c>
      <c r="L20" s="17" t="e">
        <f>SMALL(B475:CS475,10)</f>
        <v>#NUM!</v>
      </c>
      <c r="M20" s="17" t="e">
        <f>SMALL(B475:CS475,11)</f>
        <v>#NUM!</v>
      </c>
      <c r="N20" s="17" t="e">
        <f>SMALL(B475:CS475,12)</f>
        <v>#NUM!</v>
      </c>
      <c r="O20" s="17" t="e">
        <f>SMALL(B475:CS475,13)</f>
        <v>#NUM!</v>
      </c>
      <c r="P20" s="17" t="e">
        <f>SMALL(B475:CS475,14)</f>
        <v>#NUM!</v>
      </c>
      <c r="Q20" s="17" t="e">
        <f>SMALL(B475:CS475,15)</f>
        <v>#NUM!</v>
      </c>
      <c r="R20" s="17" t="e">
        <f>SMALL(B475:CS475,16)</f>
        <v>#NUM!</v>
      </c>
      <c r="S20" s="18" t="e">
        <f>SMALL(B475:CS475,17)</f>
        <v>#NUM!</v>
      </c>
      <c r="T20" s="19" t="e">
        <f>SMALL(B475:CS475,18)</f>
        <v>#NUM!</v>
      </c>
      <c r="U20" s="19" t="e">
        <f>SMALL(B475:CS475,19)</f>
        <v>#NUM!</v>
      </c>
      <c r="V20" s="19" t="e">
        <f>SMALL(B475:CS475,20)</f>
        <v>#NUM!</v>
      </c>
      <c r="W20" s="19" t="e">
        <f>SMALL(B475:CS475,21)</f>
        <v>#NUM!</v>
      </c>
      <c r="X20" s="20" t="e">
        <f>SMALL(B475:CS475,22)</f>
        <v>#NUM!</v>
      </c>
    </row>
    <row r="21" spans="1:24" ht="22.5" customHeight="1" hidden="1">
      <c r="A21" s="15"/>
      <c r="B21" s="16" t="e">
        <f>VLOOKUP(A21,'[1]PROGRAM'!$C$8:$F$187,4,FALSE)</f>
        <v>#N/A</v>
      </c>
      <c r="C21" s="17" t="e">
        <f>SMALL(B472:CS472,1)</f>
        <v>#NUM!</v>
      </c>
      <c r="D21" s="17" t="e">
        <f>SMALL(B472:CS472,2)</f>
        <v>#NUM!</v>
      </c>
      <c r="E21" s="17" t="e">
        <f>SMALL(B472:CS472,3)</f>
        <v>#NUM!</v>
      </c>
      <c r="F21" s="17" t="e">
        <f>SMALL(B472:CS472,4)</f>
        <v>#NUM!</v>
      </c>
      <c r="G21" s="17" t="e">
        <f>SMALL(B472:CS472,5)</f>
        <v>#NUM!</v>
      </c>
      <c r="H21" s="17" t="e">
        <f>SMALL(B472:CS472,6)</f>
        <v>#NUM!</v>
      </c>
      <c r="I21" s="17" t="e">
        <f>SMALL(B472:CS472,7)</f>
        <v>#NUM!</v>
      </c>
      <c r="J21" s="17" t="e">
        <f>SMALL(B472:CS472,8)</f>
        <v>#NUM!</v>
      </c>
      <c r="K21" s="17" t="e">
        <f>SMALL(B472:CS472,9)</f>
        <v>#NUM!</v>
      </c>
      <c r="L21" s="17" t="e">
        <f>SMALL(B472:CS472,10)</f>
        <v>#NUM!</v>
      </c>
      <c r="M21" s="17" t="e">
        <f>SMALL(B472:CS472,11)</f>
        <v>#NUM!</v>
      </c>
      <c r="N21" s="17" t="e">
        <f>SMALL(B472:CS472,12)</f>
        <v>#NUM!</v>
      </c>
      <c r="O21" s="17" t="e">
        <f>SMALL(B472:CS472,13)</f>
        <v>#NUM!</v>
      </c>
      <c r="P21" s="17" t="e">
        <f>SMALL(B472:CS472,14)</f>
        <v>#NUM!</v>
      </c>
      <c r="Q21" s="17" t="e">
        <f>SMALL(B472:CS472,15)</f>
        <v>#NUM!</v>
      </c>
      <c r="R21" s="17" t="e">
        <f>SMALL(B472:CS472,16)</f>
        <v>#NUM!</v>
      </c>
      <c r="S21" s="18" t="e">
        <f>SMALL(B472:CS472,17)</f>
        <v>#NUM!</v>
      </c>
      <c r="T21" s="19" t="e">
        <f>SMALL(B472:CS472,18)</f>
        <v>#NUM!</v>
      </c>
      <c r="U21" s="19" t="e">
        <f>SMALL(B472:CS472,19)</f>
        <v>#NUM!</v>
      </c>
      <c r="V21" s="19" t="e">
        <f>SMALL(B472:CS472,20)</f>
        <v>#NUM!</v>
      </c>
      <c r="W21" s="19" t="e">
        <f>SMALL(B472:CS472,21)</f>
        <v>#NUM!</v>
      </c>
      <c r="X21" s="20" t="e">
        <f>SMALL(B472:CS472,22)</f>
        <v>#NUM!</v>
      </c>
    </row>
    <row r="22" spans="1:24" ht="22.5" customHeight="1" hidden="1">
      <c r="A22" s="15"/>
      <c r="B22" s="16" t="e">
        <f>VLOOKUP(A22,'[1]PROGRAM'!$C$8:$F$187,4,FALSE)</f>
        <v>#N/A</v>
      </c>
      <c r="C22" s="17" t="e">
        <f>SMALL(B477:CS477,1)</f>
        <v>#NUM!</v>
      </c>
      <c r="D22" s="17" t="e">
        <f>SMALL(B477:CS477,2)</f>
        <v>#NUM!</v>
      </c>
      <c r="E22" s="17" t="e">
        <f>SMALL(B477:CS477,3)</f>
        <v>#NUM!</v>
      </c>
      <c r="F22" s="17" t="e">
        <f>SMALL(B477:CS477,4)</f>
        <v>#NUM!</v>
      </c>
      <c r="G22" s="17" t="e">
        <f>SMALL(B477:CS477,5)</f>
        <v>#NUM!</v>
      </c>
      <c r="H22" s="17" t="e">
        <f>SMALL(B477:CS477,6)</f>
        <v>#NUM!</v>
      </c>
      <c r="I22" s="17" t="e">
        <f>SMALL(B477:CS477,7)</f>
        <v>#NUM!</v>
      </c>
      <c r="J22" s="17" t="e">
        <f>SMALL(B477:CS477,8)</f>
        <v>#NUM!</v>
      </c>
      <c r="K22" s="17" t="e">
        <f>SMALL(B477:CS477,9)</f>
        <v>#NUM!</v>
      </c>
      <c r="L22" s="17" t="e">
        <f>SMALL(B477:CS477,10)</f>
        <v>#NUM!</v>
      </c>
      <c r="M22" s="17" t="e">
        <f>SMALL(B477:CS477,11)</f>
        <v>#NUM!</v>
      </c>
      <c r="N22" s="17" t="e">
        <f>SMALL(B477:CS477,12)</f>
        <v>#NUM!</v>
      </c>
      <c r="O22" s="17" t="e">
        <f>SMALL(B477:CS477,13)</f>
        <v>#NUM!</v>
      </c>
      <c r="P22" s="17" t="e">
        <f>SMALL(B477:CS477,14)</f>
        <v>#NUM!</v>
      </c>
      <c r="Q22" s="17" t="e">
        <f>SMALL(B477:CS477,15)</f>
        <v>#NUM!</v>
      </c>
      <c r="R22" s="17" t="e">
        <f>SMALL(B477:CS477,16)</f>
        <v>#NUM!</v>
      </c>
      <c r="S22" s="18" t="e">
        <f>SMALL(B477:CS477,17)</f>
        <v>#NUM!</v>
      </c>
      <c r="T22" s="19" t="e">
        <f>SMALL(B477:CS477,18)</f>
        <v>#NUM!</v>
      </c>
      <c r="U22" s="19" t="e">
        <f>SMALL(B477:CS477,19)</f>
        <v>#NUM!</v>
      </c>
      <c r="V22" s="19" t="e">
        <f>SMALL(B477:CS477,20)</f>
        <v>#NUM!</v>
      </c>
      <c r="W22" s="19" t="e">
        <f>SMALL(B477:CS477,21)</f>
        <v>#NUM!</v>
      </c>
      <c r="X22" s="20" t="e">
        <f>SMALL(B477:CS477,22)</f>
        <v>#NUM!</v>
      </c>
    </row>
    <row r="23" spans="1:24" ht="22.5" customHeight="1" hidden="1">
      <c r="A23" s="15"/>
      <c r="B23" s="16" t="e">
        <f>VLOOKUP(A23,'[1]PROGRAM'!$C$8:$F$187,4,FALSE)</f>
        <v>#N/A</v>
      </c>
      <c r="C23" s="17" t="e">
        <f>SMALL(B478:CS478,1)</f>
        <v>#NUM!</v>
      </c>
      <c r="D23" s="17" t="e">
        <f>SMALL(B478:CS478,2)</f>
        <v>#NUM!</v>
      </c>
      <c r="E23" s="17" t="e">
        <f>SMALL(B478:CS478,3)</f>
        <v>#NUM!</v>
      </c>
      <c r="F23" s="17" t="e">
        <f>SMALL(B478:CS478,4)</f>
        <v>#NUM!</v>
      </c>
      <c r="G23" s="17" t="e">
        <f>SMALL(B478:CS478,5)</f>
        <v>#NUM!</v>
      </c>
      <c r="H23" s="17" t="e">
        <f>SMALL(B478:CS478,6)</f>
        <v>#NUM!</v>
      </c>
      <c r="I23" s="17" t="e">
        <f>SMALL(B478:CS478,7)</f>
        <v>#NUM!</v>
      </c>
      <c r="J23" s="17" t="e">
        <f>SMALL(B478:CS478,8)</f>
        <v>#NUM!</v>
      </c>
      <c r="K23" s="17" t="e">
        <f>SMALL(B478:CS478,9)</f>
        <v>#NUM!</v>
      </c>
      <c r="L23" s="17" t="e">
        <f>SMALL(B478:CS478,10)</f>
        <v>#NUM!</v>
      </c>
      <c r="M23" s="17" t="e">
        <f>SMALL(B478:CS478,11)</f>
        <v>#NUM!</v>
      </c>
      <c r="N23" s="17" t="e">
        <f>SMALL(B478:CS478,12)</f>
        <v>#NUM!</v>
      </c>
      <c r="O23" s="17" t="e">
        <f>SMALL(B478:CS478,13)</f>
        <v>#NUM!</v>
      </c>
      <c r="P23" s="17" t="e">
        <f>SMALL(B478:CS478,14)</f>
        <v>#NUM!</v>
      </c>
      <c r="Q23" s="17" t="e">
        <f>SMALL(B478:CS478,15)</f>
        <v>#NUM!</v>
      </c>
      <c r="R23" s="17" t="e">
        <f>SMALL(B478:CS478,16)</f>
        <v>#NUM!</v>
      </c>
      <c r="S23" s="18" t="e">
        <f>SMALL(B478:CS478,17)</f>
        <v>#NUM!</v>
      </c>
      <c r="T23" s="19" t="e">
        <f>SMALL(B478:CS478,18)</f>
        <v>#NUM!</v>
      </c>
      <c r="U23" s="19" t="e">
        <f>SMALL(B478:CS478,19)</f>
        <v>#NUM!</v>
      </c>
      <c r="V23" s="19" t="e">
        <f>SMALL(B478:CS478,20)</f>
        <v>#NUM!</v>
      </c>
      <c r="W23" s="19" t="e">
        <f>SMALL(B478:CS478,21)</f>
        <v>#NUM!</v>
      </c>
      <c r="X23" s="20" t="e">
        <f>SMALL(B478:CS478,22)</f>
        <v>#NUM!</v>
      </c>
    </row>
    <row r="24" spans="1:24" ht="22.5" customHeight="1" thickBot="1">
      <c r="A24" s="21"/>
      <c r="B24" s="22" t="e">
        <f>VLOOKUP(A24,'[1]PROGRAM'!$C$8:$F$187,4,FALSE)</f>
        <v>#N/A</v>
      </c>
      <c r="C24" s="23" t="e">
        <f>SMALL(B471:CS471,1)</f>
        <v>#NUM!</v>
      </c>
      <c r="D24" s="23" t="e">
        <f>SMALL(B471:CS471,2)</f>
        <v>#NUM!</v>
      </c>
      <c r="E24" s="23" t="e">
        <f>SMALL(B471:CS471,3)</f>
        <v>#NUM!</v>
      </c>
      <c r="F24" s="23" t="e">
        <f>SMALL(B471:CS471,4)</f>
        <v>#NUM!</v>
      </c>
      <c r="G24" s="23" t="e">
        <f>SMALL(B471:CS471,5)</f>
        <v>#NUM!</v>
      </c>
      <c r="H24" s="23" t="e">
        <f>SMALL(B471:CS471,6)</f>
        <v>#NUM!</v>
      </c>
      <c r="I24" s="23" t="e">
        <f>SMALL(B471:CS471,7)</f>
        <v>#NUM!</v>
      </c>
      <c r="J24" s="23" t="e">
        <f>SMALL(B471:CS471,8)</f>
        <v>#NUM!</v>
      </c>
      <c r="K24" s="23" t="e">
        <f>SMALL(B471:CS471,9)</f>
        <v>#NUM!</v>
      </c>
      <c r="L24" s="23" t="e">
        <f>SMALL(B471:CS471,10)</f>
        <v>#NUM!</v>
      </c>
      <c r="M24" s="23" t="e">
        <f>SMALL(B471:CS471,11)</f>
        <v>#NUM!</v>
      </c>
      <c r="N24" s="23" t="e">
        <f>SMALL(B471:CS471,12)</f>
        <v>#NUM!</v>
      </c>
      <c r="O24" s="23" t="e">
        <f>SMALL(B471:CS471,13)</f>
        <v>#NUM!</v>
      </c>
      <c r="P24" s="23" t="e">
        <f>SMALL(B471:CS471,14)</f>
        <v>#NUM!</v>
      </c>
      <c r="Q24" s="23" t="e">
        <f>SMALL(B471:CS471,15)</f>
        <v>#NUM!</v>
      </c>
      <c r="R24" s="23" t="e">
        <f>SMALL(B471:CS471,16)</f>
        <v>#NUM!</v>
      </c>
      <c r="S24" s="24" t="e">
        <f>SMALL(B471:CS471,17)</f>
        <v>#NUM!</v>
      </c>
      <c r="T24" s="25" t="e">
        <f>SMALL(B471:CS471,18)</f>
        <v>#NUM!</v>
      </c>
      <c r="U24" s="25" t="e">
        <f>SMALL(B471:CS471,19)</f>
        <v>#NUM!</v>
      </c>
      <c r="V24" s="25" t="e">
        <f>SMALL(B471:CS471,20)</f>
        <v>#NUM!</v>
      </c>
      <c r="W24" s="25" t="e">
        <f>SMALL(B471:CS471,21)</f>
        <v>#NUM!</v>
      </c>
      <c r="X24" s="26" t="e">
        <f>SMALL(B471:CS471,22)</f>
        <v>#NUM!</v>
      </c>
    </row>
    <row r="25" spans="4:16" ht="26.25" customHeight="1" thickTop="1">
      <c r="D25" s="28" t="s">
        <v>18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4:16" ht="12.7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460" ht="12.75">
      <c r="A460"/>
    </row>
    <row r="461" spans="1:97" ht="12.75">
      <c r="A461" s="31" t="str">
        <f>+A16</f>
        <v>Frances Ha</v>
      </c>
      <c r="B461" s="32" t="str">
        <f>IF(ISNA('[1]-------  H.S.ARA -------'!$C$3)," ",IF('[1]-------  H.S.ARA -------'!$C$3='CAPITOL SPECTRUM 14 SİNEMALARI'!A461,HLOOKUP('CAPITOL SPECTRUM 14 SİNEMALARI'!A461,'[1]-------  H.S.ARA -------'!$C$3:$C$6,2,FALSE)," "))</f>
        <v> </v>
      </c>
      <c r="C461" s="32" t="str">
        <f>IF(ISNA('[1]-------  H.S.ARA -------'!$D$3)," ",IF('[1]-------  H.S.ARA -------'!$D$3='CAPITOL SPECTRUM 14 SİNEMALARI'!A461,HLOOKUP('CAPITOL SPECTRUM 14 SİNEMALARI'!A461,'[1]-------  H.S.ARA -------'!$D$3:$D$6,2,FALSE)," "))</f>
        <v> </v>
      </c>
      <c r="D461" s="32" t="str">
        <f>IF(ISNA('[1]-------  H.S.ARA -------'!$E$3)," ",IF('[1]-------  H.S.ARA -------'!$E$3='CAPITOL SPECTRUM 14 SİNEMALARI'!A461,HLOOKUP('CAPITOL SPECTRUM 14 SİNEMALARI'!A461,'[1]-------  H.S.ARA -------'!$E$3:$E$6,2,FALSE)," "))</f>
        <v> </v>
      </c>
      <c r="E461" s="32" t="str">
        <f>IF(ISNA('[1]-------  H.S.ARA -------'!$F$3)," ",IF('[1]-------  H.S.ARA -------'!$F$3='CAPITOL SPECTRUM 14 SİNEMALARI'!A461,HLOOKUP('CAPITOL SPECTRUM 14 SİNEMALARI'!A461,'[1]-------  H.S.ARA -------'!$F$3:$F$6,2,FALSE)," "))</f>
        <v> </v>
      </c>
      <c r="F461" s="32" t="str">
        <f>IF(ISNA('[1]-------  H.S.ARA -------'!$G$3)," ",IF('[1]-------  H.S.ARA -------'!$G$3='CAPITOL SPECTRUM 14 SİNEMALARI'!A461,HLOOKUP('CAPITOL SPECTRUM 14 SİNEMALARI'!A461,'[1]-------  H.S.ARA -------'!$G$3:$G$6,2,FALSE)," "))</f>
        <v> </v>
      </c>
      <c r="G461" s="32" t="str">
        <f>IF(ISNA('[1]-------  H.S.ARA -------'!$H$3)," ",IF('[1]-------  H.S.ARA -------'!$H$3='CAPITOL SPECTRUM 14 SİNEMALARI'!A461,HLOOKUP('CAPITOL SPECTRUM 14 SİNEMALARI'!A461,'[1]-------  H.S.ARA -------'!$H$3:$H$6,2,FALSE)," "))</f>
        <v> </v>
      </c>
      <c r="H461" s="32" t="str">
        <f>IF(ISNA('[1]-------  H.S.ARA -------'!$I$3)," ",IF('[1]-------  H.S.ARA -------'!$I$3='CAPITOL SPECTRUM 14 SİNEMALARI'!A461,HLOOKUP('CAPITOL SPECTRUM 14 SİNEMALARI'!A461,'[1]-------  H.S.ARA -------'!$I$3:$I$6,2,FALSE)," "))</f>
        <v> </v>
      </c>
      <c r="I461" s="32" t="str">
        <f>IF(ISNA('[1]-------  H.S.ARA -------'!$J$3)," ",IF('[1]-------  H.S.ARA -------'!$J$3='CAPITOL SPECTRUM 14 SİNEMALARI'!A461,HLOOKUP('CAPITOL SPECTRUM 14 SİNEMALARI'!A461,'[1]-------  H.S.ARA -------'!$J$3:$J$6,2,FALSE)," "))</f>
        <v> </v>
      </c>
      <c r="J461" s="33" t="str">
        <f>IF(ISNA('[1]-------  H.S.ARA -------'!$C$7)," ",IF('[1]-------  H.S.ARA -------'!$C$7='CAPITOL SPECTRUM 14 SİNEMALARI'!A461,HLOOKUP('CAPITOL SPECTRUM 14 SİNEMALARI'!A461,'[1]-------  H.S.ARA -------'!$C$7:$C$10,2,FALSE)," "))</f>
        <v> </v>
      </c>
      <c r="K461" s="33" t="str">
        <f>IF(ISNA('[1]-------  H.S.ARA -------'!$D$7)," ",IF('[1]-------  H.S.ARA -------'!$D$7='CAPITOL SPECTRUM 14 SİNEMALARI'!A461,HLOOKUP('CAPITOL SPECTRUM 14 SİNEMALARI'!A461,'[1]-------  H.S.ARA -------'!$D$7:$D$10,2,FALSE)," "))</f>
        <v> </v>
      </c>
      <c r="L461" s="33" t="str">
        <f>IF(ISNA('[1]-------  H.S.ARA -------'!$E$7)," ",IF('[1]-------  H.S.ARA -------'!$E$7='CAPITOL SPECTRUM 14 SİNEMALARI'!A461,HLOOKUP('CAPITOL SPECTRUM 14 SİNEMALARI'!A461,'[1]-------  H.S.ARA -------'!$E$7:$E$10,2,FALSE)," "))</f>
        <v> </v>
      </c>
      <c r="M461" s="33" t="str">
        <f>IF(ISNA('[1]-------  H.S.ARA -------'!$F$7)," ",IF('[1]-------  H.S.ARA -------'!$F$7='CAPITOL SPECTRUM 14 SİNEMALARI'!A461,HLOOKUP('CAPITOL SPECTRUM 14 SİNEMALARI'!A461,'[1]-------  H.S.ARA -------'!$F$7:$F$10,2,FALSE)," "))</f>
        <v> </v>
      </c>
      <c r="N461" s="33" t="str">
        <f>IF(ISNA('[1]-------  H.S.ARA -------'!$G$7)," ",IF('[1]-------  H.S.ARA -------'!$G$7='CAPITOL SPECTRUM 14 SİNEMALARI'!A461,HLOOKUP('CAPITOL SPECTRUM 14 SİNEMALARI'!A461,'[1]-------  H.S.ARA -------'!$G$7:$G$10,2,FALSE)," "))</f>
        <v> </v>
      </c>
      <c r="O461" s="33" t="str">
        <f>IF(ISNA('[1]-------  H.S.ARA -------'!$H$7)," ",IF('[1]-------  H.S.ARA -------'!$H$7='CAPITOL SPECTRUM 14 SİNEMALARI'!A461,HLOOKUP('CAPITOL SPECTRUM 14 SİNEMALARI'!A461,'[1]-------  H.S.ARA -------'!$H$7:$H$10,2,FALSE)," "))</f>
        <v> </v>
      </c>
      <c r="P461" s="33" t="str">
        <f>IF(ISNA('[1]-------  H.S.ARA -------'!$I$7)," ",IF('[1]-------  H.S.ARA -------'!$I$7='CAPITOL SPECTRUM 14 SİNEMALARI'!A461,HLOOKUP('CAPITOL SPECTRUM 14 SİNEMALARI'!A461,'[1]-------  H.S.ARA -------'!$I$7:$I$10,2,FALSE)," "))</f>
        <v> </v>
      </c>
      <c r="Q461" s="33" t="str">
        <f>IF(ISNA('[1]-------  H.S.ARA -------'!$J$7)," ",IF('[1]-------  H.S.ARA -------'!$J$7='CAPITOL SPECTRUM 14 SİNEMALARI'!A461,HLOOKUP('CAPITOL SPECTRUM 14 SİNEMALARI'!A461,'[1]-------  H.S.ARA -------'!$J$7:$J$10,2,FALSE)," "))</f>
        <v> </v>
      </c>
      <c r="R461" s="34" t="str">
        <f>IF(ISNA('[1]-------  H.S.ARA -------'!$C$11)," ",IF('[1]-------  H.S.ARA -------'!$C$11='CAPITOL SPECTRUM 14 SİNEMALARI'!A461,HLOOKUP('CAPITOL SPECTRUM 14 SİNEMALARI'!A461,'[1]-------  H.S.ARA -------'!$C$11:$C$14,2,FALSE)," "))</f>
        <v> </v>
      </c>
      <c r="S461" s="34" t="str">
        <f>IF(ISNA('[1]-------  H.S.ARA -------'!$D$11)," ",IF('[1]-------  H.S.ARA -------'!$D$11='CAPITOL SPECTRUM 14 SİNEMALARI'!A461,HLOOKUP('CAPITOL SPECTRUM 14 SİNEMALARI'!A461,'[1]-------  H.S.ARA -------'!$D$11:$D$14,2,FALSE)," "))</f>
        <v> </v>
      </c>
      <c r="T461" s="34">
        <f>IF(ISNA('[1]-------  H.S.ARA -------'!$E$11)," ",IF('[1]-------  H.S.ARA -------'!$E$11='CAPITOL SPECTRUM 14 SİNEMALARI'!A461,HLOOKUP('CAPITOL SPECTRUM 14 SİNEMALARI'!A461,'[1]-------  H.S.ARA -------'!$E$11:$E$14,2,FALSE)," "))</f>
        <v>0.6666666666666666</v>
      </c>
      <c r="U461" s="34" t="str">
        <f>IF(ISNA('[1]-------  H.S.ARA -------'!$F$11)," ",IF('[1]-------  H.S.ARA -------'!$F$11='CAPITOL SPECTRUM 14 SİNEMALARI'!A461,HLOOKUP('CAPITOL SPECTRUM 14 SİNEMALARI'!A461,'[1]-------  H.S.ARA -------'!$F$11:$F$14,2,FALSE)," "))</f>
        <v> </v>
      </c>
      <c r="V461" s="34">
        <f>IF(ISNA('[1]-------  H.S.ARA -------'!$G$11)," ",IF('[1]-------  H.S.ARA -------'!$G$11='CAPITOL SPECTRUM 14 SİNEMALARI'!A461,HLOOKUP('CAPITOL SPECTRUM 14 SİNEMALARI'!A461,'[1]-------  H.S.ARA -------'!$G$11:$G$14,2,FALSE)," "))</f>
        <v>0.8229166666666666</v>
      </c>
      <c r="W461" s="34" t="str">
        <f>IF(ISNA('[1]-------  H.S.ARA -------'!$H$11)," ",IF('[1]-------  H.S.ARA -------'!$H$11='CAPITOL SPECTRUM 14 SİNEMALARI'!A461,HLOOKUP('CAPITOL SPECTRUM 14 SİNEMALARI'!A461,'[1]-------  H.S.ARA -------'!$H$11:$H$14,2,FALSE)," "))</f>
        <v> </v>
      </c>
      <c r="X461" s="34" t="str">
        <f>IF(ISNA('[1]-------  H.S.ARA -------'!$I$11)," ",IF('[1]-------  H.S.ARA -------'!$I$11='CAPITOL SPECTRUM 14 SİNEMALARI'!A461,HLOOKUP('CAPITOL SPECTRUM 14 SİNEMALARI'!A461,'[1]-------  H.S.ARA -------'!$I$11:$I$14,2,FALSE)," "))</f>
        <v> </v>
      </c>
      <c r="Y461" s="34" t="str">
        <f>IF(ISNA('[1]-------  H.S.ARA -------'!$J$11)," ",IF('[1]-------  H.S.ARA -------'!$J$11='CAPITOL SPECTRUM 14 SİNEMALARI'!A461,HLOOKUP('CAPITOL SPECTRUM 14 SİNEMALARI'!A461,'[1]-------  H.S.ARA -------'!$J$11:$J$14,2,FALSE)," "))</f>
        <v> </v>
      </c>
      <c r="Z461" s="35" t="str">
        <f>IF(ISNA('[1]-------  H.S.ARA -------'!$C$15)," ",IF('[1]-------  H.S.ARA -------'!$C$15='CAPITOL SPECTRUM 14 SİNEMALARI'!A461,HLOOKUP('CAPITOL SPECTRUM 14 SİNEMALARI'!A461,'[1]-------  H.S.ARA -------'!$C$15:$C$18,2,FALSE)," "))</f>
        <v> </v>
      </c>
      <c r="AA461" s="35" t="str">
        <f>IF(ISNA('[1]-------  H.S.ARA -------'!$D$15)," ",IF('[1]-------  H.S.ARA -------'!$D$15='CAPITOL SPECTRUM 14 SİNEMALARI'!A461,HLOOKUP('CAPITOL SPECTRUM 14 SİNEMALARI'!A461,'[1]-------  H.S.ARA -------'!$D$15:$D$18,2,FALSE)," "))</f>
        <v> </v>
      </c>
      <c r="AB461" s="35" t="str">
        <f>IF(ISNA('[1]-------  H.S.ARA -------'!$E$15)," ",IF('[1]-------  H.S.ARA -------'!$E$15='CAPITOL SPECTRUM 14 SİNEMALARI'!A461,HLOOKUP('CAPITOL SPECTRUM 14 SİNEMALARI'!A461,'[1]-------  H.S.ARA -------'!$E$15:$E$18,2,FALSE)," "))</f>
        <v> </v>
      </c>
      <c r="AC461" s="35" t="str">
        <f>IF(ISNA('[1]-------  H.S.ARA -------'!$F$15)," ",IF('[1]-------  H.S.ARA -------'!$F$15='CAPITOL SPECTRUM 14 SİNEMALARI'!A461,HLOOKUP('CAPITOL SPECTRUM 14 SİNEMALARI'!A461,'[1]-------  H.S.ARA -------'!$F$15:$F$18,2,FALSE)," "))</f>
        <v> </v>
      </c>
      <c r="AD461" s="35" t="str">
        <f>IF(ISNA('[1]-------  H.S.ARA -------'!$G$15)," ",IF('[1]-------  H.S.ARA -------'!$G$15='CAPITOL SPECTRUM 14 SİNEMALARI'!A461,HLOOKUP('CAPITOL SPECTRUM 14 SİNEMALARI'!A461,'[1]-------  H.S.ARA -------'!$G$15:$G$18,2,FALSE)," "))</f>
        <v> </v>
      </c>
      <c r="AE461" s="35" t="str">
        <f>IF(ISNA('[1]-------  H.S.ARA -------'!$H$15)," ",IF('[1]-------  H.S.ARA -------'!$H$15='CAPITOL SPECTRUM 14 SİNEMALARI'!A461,HLOOKUP('CAPITOL SPECTRUM 14 SİNEMALARI'!A461,'[1]-------  H.S.ARA -------'!$H$15:$H$18,2,FALSE)," "))</f>
        <v> </v>
      </c>
      <c r="AF461" s="35" t="str">
        <f>IF(ISNA('[1]-------  H.S.ARA -------'!$I$15)," ",IF('[1]-------  H.S.ARA -------'!$I$15='CAPITOL SPECTRUM 14 SİNEMALARI'!A461,HLOOKUP('CAPITOL SPECTRUM 14 SİNEMALARI'!A461,'[1]-------  H.S.ARA -------'!$I$15:$I$18,2,FALSE)," "))</f>
        <v> </v>
      </c>
      <c r="AG461" s="35" t="str">
        <f>IF(ISNA('[1]-------  H.S.ARA -------'!$J$15)," ",IF('[1]-------  H.S.ARA -------'!$J$15='CAPITOL SPECTRUM 14 SİNEMALARI'!A461,HLOOKUP('CAPITOL SPECTRUM 14 SİNEMALARI'!A461,'[1]-------  H.S.ARA -------'!$J$15:$J$18,2,FALSE)," "))</f>
        <v> </v>
      </c>
      <c r="AH461" s="33" t="str">
        <f>IF(ISNA('[1]-------  H.S.ARA -------'!$C$19)," ",IF('[1]-------  H.S.ARA -------'!$C$19='CAPITOL SPECTRUM 14 SİNEMALARI'!A461,HLOOKUP('CAPITOL SPECTRUM 14 SİNEMALARI'!A461,'[1]-------  H.S.ARA -------'!$C$19:$C$22,2,FALSE)," "))</f>
        <v> </v>
      </c>
      <c r="AI461" s="33" t="str">
        <f>IF(ISNA('[1]-------  H.S.ARA -------'!$D$19)," ",IF('[1]-------  H.S.ARA -------'!$D$19='CAPITOL SPECTRUM 14 SİNEMALARI'!A461,HLOOKUP('CAPITOL SPECTRUM 14 SİNEMALARI'!A461,'[1]-------  H.S.ARA -------'!$D$19:$D$22,2,FALSE)," "))</f>
        <v> </v>
      </c>
      <c r="AJ461" s="33" t="str">
        <f>IF(ISNA('[1]-------  H.S.ARA -------'!$E$19)," ",IF('[1]-------  H.S.ARA -------'!$E$19='CAPITOL SPECTRUM 14 SİNEMALARI'!A461,HLOOKUP('CAPITOL SPECTRUM 14 SİNEMALARI'!A461,'[1]-------  H.S.ARA -------'!$E$19:$E$22,2,FALSE)," "))</f>
        <v> </v>
      </c>
      <c r="AK461" s="33" t="str">
        <f>IF(ISNA('[1]-------  H.S.ARA -------'!$F$19)," ",IF('[1]-------  H.S.ARA -------'!$F$19='CAPITOL SPECTRUM 14 SİNEMALARI'!A461,HLOOKUP('CAPITOL SPECTRUM 14 SİNEMALARI'!A461,'[1]-------  H.S.ARA -------'!$F$19:$F$22,2,FALSE)," "))</f>
        <v> </v>
      </c>
      <c r="AL461" s="33" t="str">
        <f>IF(ISNA('[1]-------  H.S.ARA -------'!$G$19)," ",IF('[1]-------  H.S.ARA -------'!$G$19='CAPITOL SPECTRUM 14 SİNEMALARI'!A461,HLOOKUP('CAPITOL SPECTRUM 14 SİNEMALARI'!A461,'[1]-------  H.S.ARA -------'!$G$19:$G$22,2,FALSE)," "))</f>
        <v> </v>
      </c>
      <c r="AM461" s="33" t="str">
        <f>IF(ISNA('[1]-------  H.S.ARA -------'!$H$19)," ",IF('[1]-------  H.S.ARA -------'!$H$19='CAPITOL SPECTRUM 14 SİNEMALARI'!A461,HLOOKUP('CAPITOL SPECTRUM 14 SİNEMALARI'!A461,'[1]-------  H.S.ARA -------'!$H$19:$H$22,2,FALSE)," "))</f>
        <v> </v>
      </c>
      <c r="AN461" s="33" t="str">
        <f>IF(ISNA('[1]-------  H.S.ARA -------'!$I$19)," ",IF('[1]-------  H.S.ARA -------'!$I$19='CAPITOL SPECTRUM 14 SİNEMALARI'!A461,HLOOKUP('CAPITOL SPECTRUM 14 SİNEMALARI'!A461,'[1]-------  H.S.ARA -------'!$I$19:$I$22,2,FALSE)," "))</f>
        <v> </v>
      </c>
      <c r="AO461" s="33" t="str">
        <f>IF(ISNA('[1]-------  H.S.ARA -------'!$J$19)," ",IF('[1]-------  H.S.ARA -------'!$J$19='CAPITOL SPECTRUM 14 SİNEMALARI'!A461,HLOOKUP('CAPITOL SPECTRUM 14 SİNEMALARI'!A461,'[1]-------  H.S.ARA -------'!$J$19:$J$22,2,FALSE)," "))</f>
        <v> </v>
      </c>
      <c r="AP461" s="32" t="str">
        <f>IF(ISNA('[1]-------  H.S.ARA -------'!$C$23)," ",IF('[1]-------  H.S.ARA -------'!$C$23='CAPITOL SPECTRUM 14 SİNEMALARI'!A461,HLOOKUP('CAPITOL SPECTRUM 14 SİNEMALARI'!A461,'[1]-------  H.S.ARA -------'!$C$23:$C$26,2,FALSE)," "))</f>
        <v> </v>
      </c>
      <c r="AQ461" s="32" t="str">
        <f>IF(ISNA('[1]-------  H.S.ARA -------'!$D$23)," ",IF('[1]-------  H.S.ARA -------'!$D$23='CAPITOL SPECTRUM 14 SİNEMALARI'!A461,HLOOKUP('CAPITOL SPECTRUM 14 SİNEMALARI'!A461,'[1]-------  H.S.ARA -------'!$D$23:$D$26,2,FALSE)," "))</f>
        <v> </v>
      </c>
      <c r="AR461" s="32" t="str">
        <f>IF(ISNA('[1]-------  H.S.ARA -------'!$E$23)," ",IF('[1]-------  H.S.ARA -------'!$E$23='CAPITOL SPECTRUM 14 SİNEMALARI'!A461,HLOOKUP('CAPITOL SPECTRUM 14 SİNEMALARI'!A461,'[1]-------  H.S.ARA -------'!$E$23:$E$26,2,FALSE)," "))</f>
        <v> </v>
      </c>
      <c r="AS461" s="32" t="str">
        <f>IF(ISNA('[1]-------  H.S.ARA -------'!$F$23)," ",IF('[1]-------  H.S.ARA -------'!$F$23='CAPITOL SPECTRUM 14 SİNEMALARI'!A461,HLOOKUP('CAPITOL SPECTRUM 14 SİNEMALARI'!A461,'[1]-------  H.S.ARA -------'!$F$23:$F$26,2,FALSE)," "))</f>
        <v> </v>
      </c>
      <c r="AT461" s="32" t="str">
        <f>IF(ISNA('[1]-------  H.S.ARA -------'!$G$23)," ",IF('[1]-------  H.S.ARA -------'!$G$23='CAPITOL SPECTRUM 14 SİNEMALARI'!A461,HLOOKUP('CAPITOL SPECTRUM 14 SİNEMALARI'!A461,'[1]-------  H.S.ARA -------'!$G$23:$G$26,2,FALSE)," "))</f>
        <v> </v>
      </c>
      <c r="AU461" s="32" t="str">
        <f>IF(ISNA('[1]-------  H.S.ARA -------'!$H$23)," ",IF('[1]-------  H.S.ARA -------'!$H$23='CAPITOL SPECTRUM 14 SİNEMALARI'!A461,HLOOKUP('CAPITOL SPECTRUM 14 SİNEMALARI'!A461,'[1]-------  H.S.ARA -------'!$H$23:$H$26,2,FALSE)," "))</f>
        <v> </v>
      </c>
      <c r="AV461" s="32" t="str">
        <f>IF(ISNA('[1]-------  H.S.ARA -------'!$I$23)," ",IF('[1]-------  H.S.ARA -------'!$I$23='CAPITOL SPECTRUM 14 SİNEMALARI'!A461,HLOOKUP('CAPITOL SPECTRUM 14 SİNEMALARI'!A461,'[1]-------  H.S.ARA -------'!$I$23:$I$26,2,FALSE)," "))</f>
        <v> </v>
      </c>
      <c r="AW461" s="32" t="str">
        <f>IF(ISNA('[1]-------  H.S.ARA -------'!$J$23)," ",IF('[1]-------  H.S.ARA -------'!$J$23='CAPITOL SPECTRUM 14 SİNEMALARI'!A461,HLOOKUP('CAPITOL SPECTRUM 14 SİNEMALARI'!A461,'[1]-------  H.S.ARA -------'!$J$23:$J$26,2,FALSE)," "))</f>
        <v> </v>
      </c>
      <c r="AX461" s="34" t="str">
        <f>IF(ISNA('[1]-------  H.S.ARA -------'!$C$27)," ",IF('[1]-------  H.S.ARA -------'!$C$27='CAPITOL SPECTRUM 14 SİNEMALARI'!A461,HLOOKUP('CAPITOL SPECTRUM 14 SİNEMALARI'!A461,'[1]-------  H.S.ARA -------'!$C$27:$C$30,2,FALSE)," "))</f>
        <v> </v>
      </c>
      <c r="AY461" s="34" t="str">
        <f>IF(ISNA('[1]-------  H.S.ARA -------'!$D$27)," ",IF('[1]-------  H.S.ARA -------'!$D$27='CAPITOL SPECTRUM 14 SİNEMALARI'!A461,HLOOKUP('CAPITOL SPECTRUM 14 SİNEMALARI'!A461,'[1]-------  H.S.ARA -------'!$D$27:$D$30,2,FALSE)," "))</f>
        <v> </v>
      </c>
      <c r="AZ461" s="34" t="str">
        <f>IF(ISNA('[1]-------  H.S.ARA -------'!$E$27)," ",IF('[1]-------  H.S.ARA -------'!$E$27='CAPITOL SPECTRUM 14 SİNEMALARI'!A461,HLOOKUP('CAPITOL SPECTRUM 14 SİNEMALARI'!A461,'[1]-------  H.S.ARA -------'!$E$27:$E$30,2,FALSE)," "))</f>
        <v> </v>
      </c>
      <c r="BA461" s="34" t="str">
        <f>IF(ISNA('[1]-------  H.S.ARA -------'!$F$27)," ",IF('[1]-------  H.S.ARA -------'!$F$27='CAPITOL SPECTRUM 14 SİNEMALARI'!A461,HLOOKUP('CAPITOL SPECTRUM 14 SİNEMALARI'!A461,'[1]-------  H.S.ARA -------'!$F$27:$F$30,2,FALSE)," "))</f>
        <v> </v>
      </c>
      <c r="BB461" s="34" t="str">
        <f>IF(ISNA('[1]-------  H.S.ARA -------'!$G$27)," ",IF('[1]-------  H.S.ARA -------'!$G$27='CAPITOL SPECTRUM 14 SİNEMALARI'!A461,HLOOKUP('CAPITOL SPECTRUM 14 SİNEMALARI'!A461,'[1]-------  H.S.ARA -------'!$G$27:$G$30,2,FALSE)," "))</f>
        <v> </v>
      </c>
      <c r="BC461" s="34" t="str">
        <f>IF(ISNA('[1]-------  H.S.ARA -------'!$H$27)," ",IF('[1]-------  H.S.ARA -------'!$H$27='CAPITOL SPECTRUM 14 SİNEMALARI'!A461,HLOOKUP('CAPITOL SPECTRUM 14 SİNEMALARI'!A461,'[1]-------  H.S.ARA -------'!$H$27:$H$30,2,FALSE)," "))</f>
        <v> </v>
      </c>
      <c r="BD461" s="34" t="str">
        <f>IF(ISNA('[1]-------  H.S.ARA -------'!$I$27)," ",IF('[1]-------  H.S.ARA -------'!$I$27='CAPITOL SPECTRUM 14 SİNEMALARI'!A461,HLOOKUP('CAPITOL SPECTRUM 14 SİNEMALARI'!A461,'[1]-------  H.S.ARA -------'!$I$27:$I$30,2,FALSE)," "))</f>
        <v> </v>
      </c>
      <c r="BE461" s="34" t="str">
        <f>IF(ISNA('[1]-------  H.S.ARA -------'!$J$27)," ",IF('[1]-------  H.S.ARA -------'!$J$27='CAPITOL SPECTRUM 14 SİNEMALARI'!A461,HLOOKUP('CAPITOL SPECTRUM 14 SİNEMALARI'!A461,'[1]-------  H.S.ARA -------'!$J$27:$J$30,2,FALSE)," "))</f>
        <v> </v>
      </c>
      <c r="BF461" s="35" t="str">
        <f>IF(ISNA('[1]-------  H.S.ARA -------'!$C$31)," ",IF('[1]-------  H.S.ARA -------'!$C$31='CAPITOL SPECTRUM 14 SİNEMALARI'!A461,HLOOKUP('CAPITOL SPECTRUM 14 SİNEMALARI'!A461,'[1]-------  H.S.ARA -------'!$C$31:$C$34,2,FALSE)," "))</f>
        <v> </v>
      </c>
      <c r="BG461" s="35" t="str">
        <f>IF(ISNA('[1]-------  H.S.ARA -------'!$D$31)," ",IF('[1]-------  H.S.ARA -------'!$D$31='CAPITOL SPECTRUM 14 SİNEMALARI'!A461,HLOOKUP('CAPITOL SPECTRUM 14 SİNEMALARI'!A461,'[1]-------  H.S.ARA -------'!$D$31:$D$34,2,FALSE)," "))</f>
        <v> </v>
      </c>
      <c r="BH461" s="35" t="str">
        <f>IF(ISNA('[1]-------  H.S.ARA -------'!$E$31)," ",IF('[1]-------  H.S.ARA -------'!$E$31='CAPITOL SPECTRUM 14 SİNEMALARI'!A461,HLOOKUP('CAPITOL SPECTRUM 14 SİNEMALARI'!A461,'[1]-------  H.S.ARA -------'!$E$31:$E$34,2,FALSE)," "))</f>
        <v> </v>
      </c>
      <c r="BI461" s="35" t="str">
        <f>IF(ISNA('[1]-------  H.S.ARA -------'!$F$31)," ",IF('[1]-------  H.S.ARA -------'!$F$31='CAPITOL SPECTRUM 14 SİNEMALARI'!A461,HLOOKUP('CAPITOL SPECTRUM 14 SİNEMALARI'!A461,'[1]-------  H.S.ARA -------'!$F$31:$F$34,2,FALSE)," "))</f>
        <v> </v>
      </c>
      <c r="BJ461" s="35" t="str">
        <f>IF(ISNA('[1]-------  H.S.ARA -------'!$G$31)," ",IF('[1]-------  H.S.ARA -------'!$G$31='CAPITOL SPECTRUM 14 SİNEMALARI'!A461,HLOOKUP('CAPITOL SPECTRUM 14 SİNEMALARI'!A461,'[1]-------  H.S.ARA -------'!$G$31:$G$34,2,FALSE)," "))</f>
        <v> </v>
      </c>
      <c r="BK461" s="35" t="str">
        <f>IF(ISNA('[1]-------  H.S.ARA -------'!$H$31)," ",IF('[1]-------  H.S.ARA -------'!$H$31='CAPITOL SPECTRUM 14 SİNEMALARI'!A461,HLOOKUP('CAPITOL SPECTRUM 14 SİNEMALARI'!A461,'[1]-------  H.S.ARA -------'!$H$31:$H$34,2,FALSE)," "))</f>
        <v> </v>
      </c>
      <c r="BL461" s="35" t="str">
        <f>IF(ISNA('[1]-------  H.S.ARA -------'!$I$31)," ",IF('[1]-------  H.S.ARA -------'!$I$31='CAPITOL SPECTRUM 14 SİNEMALARI'!A461,HLOOKUP('CAPITOL SPECTRUM 14 SİNEMALARI'!A461,'[1]-------  H.S.ARA -------'!$I$31:$I$34,2,FALSE)," "))</f>
        <v> </v>
      </c>
      <c r="BM461" s="35" t="str">
        <f>IF(ISNA('[1]-------  H.S.ARA -------'!$J$31)," ",IF('[1]-------  H.S.ARA -------'!$J$31='CAPITOL SPECTRUM 14 SİNEMALARI'!A461,HLOOKUP('CAPITOL SPECTRUM 14 SİNEMALARI'!A461,'[1]-------  H.S.ARA -------'!$J$31:$J$34,2,FALSE)," "))</f>
        <v> </v>
      </c>
      <c r="BN461" s="33" t="str">
        <f>IF(ISNA('[1]-------  H.S.ARA -------'!$C$35)," ",IF('[1]-------  H.S.ARA -------'!$C$35='CAPITOL SPECTRUM 14 SİNEMALARI'!A461,HLOOKUP('CAPITOL SPECTRUM 14 SİNEMALARI'!A461,'[1]-------  H.S.ARA -------'!$C$35:$C$38,2,FALSE)," "))</f>
        <v> </v>
      </c>
      <c r="BO461" s="33" t="str">
        <f>IF(ISNA('[1]-------  H.S.ARA -------'!$D$35)," ",IF('[1]-------  H.S.ARA -------'!$D$35='CAPITOL SPECTRUM 14 SİNEMALARI'!A461,HLOOKUP('CAPITOL SPECTRUM 14 SİNEMALARI'!A461,'[1]-------  H.S.ARA -------'!$D$35:$D$38,2,FALSE)," "))</f>
        <v> </v>
      </c>
      <c r="BP461" s="33" t="str">
        <f>IF(ISNA('[1]-------  H.S.ARA -------'!$E$35)," ",IF('[1]-------  H.S.ARA -------'!$E$35='CAPITOL SPECTRUM 14 SİNEMALARI'!A461,HLOOKUP('CAPITOL SPECTRUM 14 SİNEMALARI'!A461,'[1]-------  H.S.ARA -------'!$E$35:$E$38,2,FALSE)," "))</f>
        <v> </v>
      </c>
      <c r="BQ461" s="33" t="str">
        <f>IF(ISNA('[1]-------  H.S.ARA -------'!$F$35)," ",IF('[1]-------  H.S.ARA -------'!$F$35='CAPITOL SPECTRUM 14 SİNEMALARI'!A461,HLOOKUP('CAPITOL SPECTRUM 14 SİNEMALARI'!A461,'[1]-------  H.S.ARA -------'!$F$35:$F$38,2,FALSE)," "))</f>
        <v> </v>
      </c>
      <c r="BR461" s="33" t="str">
        <f>IF(ISNA('[1]-------  H.S.ARA -------'!$G$35)," ",IF('[1]-------  H.S.ARA -------'!$G$35='CAPITOL SPECTRUM 14 SİNEMALARI'!A461,HLOOKUP('CAPITOL SPECTRUM 14 SİNEMALARI'!A461,'[1]-------  H.S.ARA -------'!$G$35:$G$38,2,FALSE)," "))</f>
        <v> </v>
      </c>
      <c r="BS461" s="33" t="str">
        <f>IF(ISNA('[1]-------  H.S.ARA -------'!$H$35)," ",IF('[1]-------  H.S.ARA -------'!$H$35='CAPITOL SPECTRUM 14 SİNEMALARI'!A461,HLOOKUP('CAPITOL SPECTRUM 14 SİNEMALARI'!A461,'[1]-------  H.S.ARA -------'!$H$35:$H$38,2,FALSE)," "))</f>
        <v> </v>
      </c>
      <c r="BT461" s="33" t="str">
        <f>IF(ISNA('[1]-------  H.S.ARA -------'!$I$35)," ",IF('[1]-------  H.S.ARA -------'!$I$35='CAPITOL SPECTRUM 14 SİNEMALARI'!A461,HLOOKUP('CAPITOL SPECTRUM 14 SİNEMALARI'!A461,'[1]-------  H.S.ARA -------'!$I$35:$I$38,2,FALSE)," "))</f>
        <v> </v>
      </c>
      <c r="BU461" s="33" t="str">
        <f>IF(ISNA('[1]-------  H.S.ARA -------'!$J$35)," ",IF('[1]-------  H.S.ARA -------'!$J$35='CAPITOL SPECTRUM 14 SİNEMALARI'!A461,HLOOKUP('CAPITOL SPECTRUM 14 SİNEMALARI'!A461,'[1]-------  H.S.ARA -------'!$J$35:$J$38,2,FALSE)," "))</f>
        <v> </v>
      </c>
      <c r="BV461" s="32" t="str">
        <f>IF(ISNA('[1]-------  H.S.ARA -------'!$C$39)," ",IF('[1]-------  H.S.ARA -------'!$C$39='CAPITOL SPECTRUM 14 SİNEMALARI'!A461,HLOOKUP('CAPITOL SPECTRUM 14 SİNEMALARI'!A461,'[1]-------  H.S.ARA -------'!$C$39:$C$42,2,FALSE)," "))</f>
        <v> </v>
      </c>
      <c r="BW461" s="32" t="str">
        <f>IF(ISNA('[1]-------  H.S.ARA -------'!$D$39)," ",IF('[1]-------  H.S.ARA -------'!$D$39='CAPITOL SPECTRUM 14 SİNEMALARI'!A461,HLOOKUP('CAPITOL SPECTRUM 14 SİNEMALARI'!A461,'[1]-------  H.S.ARA -------'!$D$39:$D$42,2,FALSE)," "))</f>
        <v> </v>
      </c>
      <c r="BX461" s="32" t="str">
        <f>IF(ISNA('[1]-------  H.S.ARA -------'!$E$39)," ",IF('[1]-------  H.S.ARA -------'!$E$39='CAPITOL SPECTRUM 14 SİNEMALARI'!A461,HLOOKUP('CAPITOL SPECTRUM 14 SİNEMALARI'!A461,'[1]-------  H.S.ARA -------'!$E$39:$E$42,2,FALSE)," "))</f>
        <v> </v>
      </c>
      <c r="BY461" s="32" t="str">
        <f>IF(ISNA('[1]-------  H.S.ARA -------'!$F$39)," ",IF('[1]-------  H.S.ARA -------'!$F$39='CAPITOL SPECTRUM 14 SİNEMALARI'!A461,HLOOKUP('CAPITOL SPECTRUM 14 SİNEMALARI'!A461,'[1]-------  H.S.ARA -------'!$F$39:$F$42,2,FALSE)," "))</f>
        <v> </v>
      </c>
      <c r="BZ461" s="32" t="str">
        <f>IF(ISNA('[1]-------  H.S.ARA -------'!$G$39)," ",IF('[1]-------  H.S.ARA -------'!$G$39='CAPITOL SPECTRUM 14 SİNEMALARI'!A461,HLOOKUP('CAPITOL SPECTRUM 14 SİNEMALARI'!A461,'[1]-------  H.S.ARA -------'!$G$39:$G$42,2,FALSE)," "))</f>
        <v> </v>
      </c>
      <c r="CA461" s="32" t="str">
        <f>IF(ISNA('[1]-------  H.S.ARA -------'!$H$39)," ",IF('[1]-------  H.S.ARA -------'!$H$39='CAPITOL SPECTRUM 14 SİNEMALARI'!A461,HLOOKUP('CAPITOL SPECTRUM 14 SİNEMALARI'!A461,'[1]-------  H.S.ARA -------'!$H$39:$H$42,2,FALSE)," "))</f>
        <v> </v>
      </c>
      <c r="CB461" s="32" t="str">
        <f>IF(ISNA('[1]-------  H.S.ARA -------'!$I$39)," ",IF('[1]-------  H.S.ARA -------'!$I$39='CAPITOL SPECTRUM 14 SİNEMALARI'!A461,HLOOKUP('CAPITOL SPECTRUM 14 SİNEMALARI'!A461,'[1]-------  H.S.ARA -------'!$I$39:$I$42,2,FALSE)," "))</f>
        <v> </v>
      </c>
      <c r="CC461" s="32" t="str">
        <f>IF(ISNA('[1]-------  H.S.ARA -------'!$J$39)," ",IF('[1]-------  H.S.ARA -------'!$J$39='CAPITOL SPECTRUM 14 SİNEMALARI'!A461,HLOOKUP('CAPITOL SPECTRUM 14 SİNEMALARI'!A461,'[1]-------  H.S.ARA -------'!$J$39:$J$42,2,FALSE)," "))</f>
        <v> </v>
      </c>
      <c r="CD461" s="34" t="str">
        <f>IF(ISNA('[1]-------  H.S.ARA -------'!$C$43)," ",IF('[1]-------  H.S.ARA -------'!$C$43='CAPITOL SPECTRUM 14 SİNEMALARI'!A461,HLOOKUP('CAPITOL SPECTRUM 14 SİNEMALARI'!A461,'[1]-------  H.S.ARA -------'!$C$43:$C$46,2,FALSE)," "))</f>
        <v> </v>
      </c>
      <c r="CE461" s="34" t="str">
        <f>IF(ISNA('[1]-------  H.S.ARA -------'!$D$43)," ",IF('[1]-------  H.S.ARA -------'!$D$43='CAPITOL SPECTRUM 14 SİNEMALARI'!A461,HLOOKUP('CAPITOL SPECTRUM 14 SİNEMALARI'!A461,'[1]-------  H.S.ARA -------'!$D$43:$D$46,2,FALSE)," "))</f>
        <v> </v>
      </c>
      <c r="CF461" s="34" t="str">
        <f>IF(ISNA('[1]-------  H.S.ARA -------'!$E$43)," ",IF('[1]-------  H.S.ARA -------'!$E$43='CAPITOL SPECTRUM 14 SİNEMALARI'!A461,HLOOKUP('CAPITOL SPECTRUM 14 SİNEMALARI'!A461,'[1]-------  H.S.ARA -------'!$E$43:$E$46,2,FALSE)," "))</f>
        <v> </v>
      </c>
      <c r="CG461" s="34" t="str">
        <f>IF(ISNA('[1]-------  H.S.ARA -------'!$F$43)," ",IF('[1]-------  H.S.ARA -------'!$F$43='CAPITOL SPECTRUM 14 SİNEMALARI'!A461,HLOOKUP('CAPITOL SPECTRUM 14 SİNEMALARI'!A461,'[1]-------  H.S.ARA -------'!$F$43:$F$46,2,FALSE)," "))</f>
        <v> </v>
      </c>
      <c r="CH461" s="34" t="str">
        <f>IF(ISNA('[1]-------  H.S.ARA -------'!$G$43)," ",IF('[1]-------  H.S.ARA -------'!$G$43='CAPITOL SPECTRUM 14 SİNEMALARI'!A461,HLOOKUP('CAPITOL SPECTRUM 14 SİNEMALARI'!A461,'[1]-------  H.S.ARA -------'!$G$43:$G$46,2,FALSE)," "))</f>
        <v> </v>
      </c>
      <c r="CI461" s="34" t="str">
        <f>IF(ISNA('[1]-------  H.S.ARA -------'!$H$43)," ",IF('[1]-------  H.S.ARA -------'!$H$43='CAPITOL SPECTRUM 14 SİNEMALARI'!A461,HLOOKUP('CAPITOL SPECTRUM 14 SİNEMALARI'!A461,'[1]-------  H.S.ARA -------'!$H$43:$H$46,2,FALSE)," "))</f>
        <v> </v>
      </c>
      <c r="CJ461" s="34" t="str">
        <f>IF(ISNA('[1]-------  H.S.ARA -------'!$I$43)," ",IF('[1]-------  H.S.ARA -------'!$I$43='CAPITOL SPECTRUM 14 SİNEMALARI'!A461,HLOOKUP('CAPITOL SPECTRUM 14 SİNEMALARI'!A461,'[1]-------  H.S.ARA -------'!$I$43:$I$46,2,FALSE)," "))</f>
        <v> </v>
      </c>
      <c r="CK461" s="34" t="str">
        <f>IF(ISNA('[1]-------  H.S.ARA -------'!$J$43)," ",IF('[1]-------  H.S.ARA -------'!$J$43='CAPITOL SPECTRUM 14 SİNEMALARI'!A461,HLOOKUP('CAPITOL SPECTRUM 14 SİNEMALARI'!A461,'[1]-------  H.S.ARA -------'!$J$43:$J$46,2,FALSE)," "))</f>
        <v> </v>
      </c>
      <c r="CL461" s="35" t="str">
        <f>IF(ISNA('[1]-------  H.S.ARA -------'!$C$47)," ",IF('[1]-------  H.S.ARA -------'!$C$47='CAPITOL SPECTRUM 14 SİNEMALARI'!A461,HLOOKUP('CAPITOL SPECTRUM 14 SİNEMALARI'!A461,'[1]-------  H.S.ARA -------'!$C$47:$C$50,2,FALSE)," "))</f>
        <v> </v>
      </c>
      <c r="CM461" s="35" t="str">
        <f>IF(ISNA('[1]-------  H.S.ARA -------'!$D$47)," ",IF('[1]-------  H.S.ARA -------'!$D$47='CAPITOL SPECTRUM 14 SİNEMALARI'!A461,HLOOKUP('CAPITOL SPECTRUM 14 SİNEMALARI'!A461,'[1]-------  H.S.ARA -------'!$D$47:$D$50,2,FALSE)," "))</f>
        <v> </v>
      </c>
      <c r="CN461" s="35" t="str">
        <f>IF(ISNA('[1]-------  H.S.ARA -------'!$E$47)," ",IF('[1]-------  H.S.ARA -------'!$E$47='CAPITOL SPECTRUM 14 SİNEMALARI'!A461,HLOOKUP('CAPITOL SPECTRUM 14 SİNEMALARI'!A461,'[1]-------  H.S.ARA -------'!$E$47:$E$50,2,FALSE)," "))</f>
        <v> </v>
      </c>
      <c r="CO461" s="35" t="str">
        <f>IF(ISNA('[1]-------  H.S.ARA -------'!$F$47)," ",IF('[1]-------  H.S.ARA -------'!$F$47='CAPITOL SPECTRUM 14 SİNEMALARI'!A461,HLOOKUP('CAPITOL SPECTRUM 14 SİNEMALARI'!A461,'[1]-------  H.S.ARA -------'!$F$47:$F$50,2,FALSE)," "))</f>
        <v> </v>
      </c>
      <c r="CP461" s="35" t="str">
        <f>IF(ISNA('[1]-------  H.S.ARA -------'!$G$47)," ",IF('[1]-------  H.S.ARA -------'!$G$47='CAPITOL SPECTRUM 14 SİNEMALARI'!A461,HLOOKUP('CAPITOL SPECTRUM 14 SİNEMALARI'!A461,'[1]-------  H.S.ARA -------'!$G$47:$G$50,2,FALSE)," "))</f>
        <v> </v>
      </c>
      <c r="CQ461" s="35" t="str">
        <f>IF(ISNA('[1]-------  H.S.ARA -------'!$H$47)," ",IF('[1]-------  H.S.ARA -------'!$H$47='CAPITOL SPECTRUM 14 SİNEMALARI'!A461,HLOOKUP('CAPITOL SPECTRUM 14 SİNEMALARI'!A461,'[1]-------  H.S.ARA -------'!$H$47:$H$50,2,FALSE)," "))</f>
        <v> </v>
      </c>
      <c r="CR461" s="35" t="str">
        <f>IF(ISNA('[1]-------  H.S.ARA -------'!$I$47)," ",IF('[1]-------  H.S.ARA -------'!$I$47='CAPITOL SPECTRUM 14 SİNEMALARI'!A461,HLOOKUP('CAPITOL SPECTRUM 14 SİNEMALARI'!A461,'[1]-------  H.S.ARA -------'!$I$47:$I$50,2,FALSE)," "))</f>
        <v> </v>
      </c>
      <c r="CS461" s="35" t="str">
        <f>IF(ISNA('[1]-------  H.S.ARA -------'!$J$47)," ",IF('[1]-------  H.S.ARA -------'!$J$47='CAPITOL SPECTRUM 14 SİNEMALARI'!A461,HLOOKUP('CAPITOL SPECTRUM 14 SİNEMALARI'!A461,'[1]-------  H.S.ARA -------'!$J$47:$J$50,2,FALSE)," "))</f>
        <v> </v>
      </c>
    </row>
    <row r="462" spans="1:97" ht="12.75">
      <c r="A462" s="31" t="str">
        <f>+A10</f>
        <v>Kaptan Phillips</v>
      </c>
      <c r="B462" s="32" t="str">
        <f>IF(ISNA('[1]-------  H.S.ARA -------'!$C$3)," ",IF('[1]-------  H.S.ARA -------'!$C$3='CAPITOL SPECTRUM 14 SİNEMALARI'!A462,HLOOKUP('CAPITOL SPECTRUM 14 SİNEMALARI'!A462,'[1]-------  H.S.ARA -------'!$C$3:$C$6,2,FALSE)," "))</f>
        <v> </v>
      </c>
      <c r="C462" s="32" t="str">
        <f>IF(ISNA('[1]-------  H.S.ARA -------'!$D$3)," ",IF('[1]-------  H.S.ARA -------'!$D$3='CAPITOL SPECTRUM 14 SİNEMALARI'!A462,HLOOKUP('CAPITOL SPECTRUM 14 SİNEMALARI'!A462,'[1]-------  H.S.ARA -------'!$D$3:$D$6,2,FALSE)," "))</f>
        <v> </v>
      </c>
      <c r="D462" s="32" t="str">
        <f>IF(ISNA('[1]-------  H.S.ARA -------'!$E$3)," ",IF('[1]-------  H.S.ARA -------'!$E$3='CAPITOL SPECTRUM 14 SİNEMALARI'!A462,HLOOKUP('CAPITOL SPECTRUM 14 SİNEMALARI'!A462,'[1]-------  H.S.ARA -------'!$E$3:$E$6,2,FALSE)," "))</f>
        <v> </v>
      </c>
      <c r="E462" s="32" t="str">
        <f>IF(ISNA('[1]-------  H.S.ARA -------'!$F$3)," ",IF('[1]-------  H.S.ARA -------'!$F$3='CAPITOL SPECTRUM 14 SİNEMALARI'!A462,HLOOKUP('CAPITOL SPECTRUM 14 SİNEMALARI'!A462,'[1]-------  H.S.ARA -------'!$F$3:$F$6,2,FALSE)," "))</f>
        <v> </v>
      </c>
      <c r="F462" s="32" t="str">
        <f>IF(ISNA('[1]-------  H.S.ARA -------'!$G$3)," ",IF('[1]-------  H.S.ARA -------'!$G$3='CAPITOL SPECTRUM 14 SİNEMALARI'!A462,HLOOKUP('CAPITOL SPECTRUM 14 SİNEMALARI'!A462,'[1]-------  H.S.ARA -------'!$G$3:$G$6,2,FALSE)," "))</f>
        <v> </v>
      </c>
      <c r="G462" s="32" t="str">
        <f>IF(ISNA('[1]-------  H.S.ARA -------'!$H$3)," ",IF('[1]-------  H.S.ARA -------'!$H$3='CAPITOL SPECTRUM 14 SİNEMALARI'!A462,HLOOKUP('CAPITOL SPECTRUM 14 SİNEMALARI'!A462,'[1]-------  H.S.ARA -------'!$H$3:$H$6,2,FALSE)," "))</f>
        <v> </v>
      </c>
      <c r="H462" s="32" t="str">
        <f>IF(ISNA('[1]-------  H.S.ARA -------'!$I$3)," ",IF('[1]-------  H.S.ARA -------'!$I$3='CAPITOL SPECTRUM 14 SİNEMALARI'!A462,HLOOKUP('CAPITOL SPECTRUM 14 SİNEMALARI'!A462,'[1]-------  H.S.ARA -------'!$I$3:$I$6,2,FALSE)," "))</f>
        <v> </v>
      </c>
      <c r="I462" s="32" t="str">
        <f>IF(ISNA('[1]-------  H.S.ARA -------'!$J$3)," ",IF('[1]-------  H.S.ARA -------'!$J$3='CAPITOL SPECTRUM 14 SİNEMALARI'!A462,HLOOKUP('CAPITOL SPECTRUM 14 SİNEMALARI'!A462,'[1]-------  H.S.ARA -------'!$J$3:$J$6,2,FALSE)," "))</f>
        <v> </v>
      </c>
      <c r="J462" s="33" t="str">
        <f>IF(ISNA('[1]-------  H.S.ARA -------'!$C$7)," ",IF('[1]-------  H.S.ARA -------'!$C$7='CAPITOL SPECTRUM 14 SİNEMALARI'!A462,HLOOKUP('CAPITOL SPECTRUM 14 SİNEMALARI'!A462,'[1]-------  H.S.ARA -------'!$C$7:$C$10,2,FALSE)," "))</f>
        <v> </v>
      </c>
      <c r="K462" s="33" t="str">
        <f>IF(ISNA('[1]-------  H.S.ARA -------'!$D$7)," ",IF('[1]-------  H.S.ARA -------'!$D$7='CAPITOL SPECTRUM 14 SİNEMALARI'!A462,HLOOKUP('CAPITOL SPECTRUM 14 SİNEMALARI'!A462,'[1]-------  H.S.ARA -------'!$D$7:$D$10,2,FALSE)," "))</f>
        <v> </v>
      </c>
      <c r="L462" s="33" t="str">
        <f>IF(ISNA('[1]-------  H.S.ARA -------'!$E$7)," ",IF('[1]-------  H.S.ARA -------'!$E$7='CAPITOL SPECTRUM 14 SİNEMALARI'!A462,HLOOKUP('CAPITOL SPECTRUM 14 SİNEMALARI'!A462,'[1]-------  H.S.ARA -------'!$E$7:$E$10,2,FALSE)," "))</f>
        <v> </v>
      </c>
      <c r="M462" s="33" t="str">
        <f>IF(ISNA('[1]-------  H.S.ARA -------'!$F$7)," ",IF('[1]-------  H.S.ARA -------'!$F$7='CAPITOL SPECTRUM 14 SİNEMALARI'!A462,HLOOKUP('CAPITOL SPECTRUM 14 SİNEMALARI'!A462,'[1]-------  H.S.ARA -------'!$F$7:$F$10,2,FALSE)," "))</f>
        <v> </v>
      </c>
      <c r="N462" s="33" t="str">
        <f>IF(ISNA('[1]-------  H.S.ARA -------'!$G$7)," ",IF('[1]-------  H.S.ARA -------'!$G$7='CAPITOL SPECTRUM 14 SİNEMALARI'!A462,HLOOKUP('CAPITOL SPECTRUM 14 SİNEMALARI'!A462,'[1]-------  H.S.ARA -------'!$G$7:$G$10,2,FALSE)," "))</f>
        <v> </v>
      </c>
      <c r="O462" s="33" t="str">
        <f>IF(ISNA('[1]-------  H.S.ARA -------'!$H$7)," ",IF('[1]-------  H.S.ARA -------'!$H$7='CAPITOL SPECTRUM 14 SİNEMALARI'!A462,HLOOKUP('CAPITOL SPECTRUM 14 SİNEMALARI'!A462,'[1]-------  H.S.ARA -------'!$H$7:$H$10,2,FALSE)," "))</f>
        <v> </v>
      </c>
      <c r="P462" s="33" t="str">
        <f>IF(ISNA('[1]-------  H.S.ARA -------'!$I$7)," ",IF('[1]-------  H.S.ARA -------'!$I$7='CAPITOL SPECTRUM 14 SİNEMALARI'!A462,HLOOKUP('CAPITOL SPECTRUM 14 SİNEMALARI'!A462,'[1]-------  H.S.ARA -------'!$I$7:$I$10,2,FALSE)," "))</f>
        <v> </v>
      </c>
      <c r="Q462" s="33">
        <f>IF(ISNA('[1]-------  H.S.ARA -------'!$J$7)," ",IF('[1]-------  H.S.ARA -------'!$J$7='CAPITOL SPECTRUM 14 SİNEMALARI'!A462,HLOOKUP('CAPITOL SPECTRUM 14 SİNEMALARI'!A462,'[1]-------  H.S.ARA -------'!$J$7:$J$10,2,FALSE)," "))</f>
        <v>0.96875</v>
      </c>
      <c r="R462" s="34" t="str">
        <f>IF(ISNA('[1]-------  H.S.ARA -------'!$C$11)," ",IF('[1]-------  H.S.ARA -------'!$C$11='CAPITOL SPECTRUM 14 SİNEMALARI'!A462,HLOOKUP('CAPITOL SPECTRUM 14 SİNEMALARI'!A462,'[1]-------  H.S.ARA -------'!$C$11:$C$14,2,FALSE)," "))</f>
        <v> </v>
      </c>
      <c r="S462" s="34" t="str">
        <f>IF(ISNA('[1]-------  H.S.ARA -------'!$D$11)," ",IF('[1]-------  H.S.ARA -------'!$D$11='CAPITOL SPECTRUM 14 SİNEMALARI'!A462,HLOOKUP('CAPITOL SPECTRUM 14 SİNEMALARI'!A462,'[1]-------  H.S.ARA -------'!$D$11:$D$14,2,FALSE)," "))</f>
        <v> </v>
      </c>
      <c r="T462" s="34" t="str">
        <f>IF(ISNA('[1]-------  H.S.ARA -------'!$E$11)," ",IF('[1]-------  H.S.ARA -------'!$E$11='CAPITOL SPECTRUM 14 SİNEMALARI'!A462,HLOOKUP('CAPITOL SPECTRUM 14 SİNEMALARI'!A462,'[1]-------  H.S.ARA -------'!$E$11:$E$14,2,FALSE)," "))</f>
        <v> </v>
      </c>
      <c r="U462" s="34" t="str">
        <f>IF(ISNA('[1]-------  H.S.ARA -------'!$F$11)," ",IF('[1]-------  H.S.ARA -------'!$F$11='CAPITOL SPECTRUM 14 SİNEMALARI'!A462,HLOOKUP('CAPITOL SPECTRUM 14 SİNEMALARI'!A462,'[1]-------  H.S.ARA -------'!$F$11:$F$14,2,FALSE)," "))</f>
        <v> </v>
      </c>
      <c r="V462" s="34" t="str">
        <f>IF(ISNA('[1]-------  H.S.ARA -------'!$G$11)," ",IF('[1]-------  H.S.ARA -------'!$G$11='CAPITOL SPECTRUM 14 SİNEMALARI'!A462,HLOOKUP('CAPITOL SPECTRUM 14 SİNEMALARI'!A462,'[1]-------  H.S.ARA -------'!$G$11:$G$14,2,FALSE)," "))</f>
        <v> </v>
      </c>
      <c r="W462" s="34" t="str">
        <f>IF(ISNA('[1]-------  H.S.ARA -------'!$H$11)," ",IF('[1]-------  H.S.ARA -------'!$H$11='CAPITOL SPECTRUM 14 SİNEMALARI'!A462,HLOOKUP('CAPITOL SPECTRUM 14 SİNEMALARI'!A462,'[1]-------  H.S.ARA -------'!$H$11:$H$14,2,FALSE)," "))</f>
        <v> </v>
      </c>
      <c r="X462" s="34" t="str">
        <f>IF(ISNA('[1]-------  H.S.ARA -------'!$I$11)," ",IF('[1]-------  H.S.ARA -------'!$I$11='CAPITOL SPECTRUM 14 SİNEMALARI'!A462,HLOOKUP('CAPITOL SPECTRUM 14 SİNEMALARI'!A462,'[1]-------  H.S.ARA -------'!$I$11:$I$14,2,FALSE)," "))</f>
        <v> </v>
      </c>
      <c r="Y462" s="34" t="str">
        <f>IF(ISNA('[1]-------  H.S.ARA -------'!$J$11)," ",IF('[1]-------  H.S.ARA -------'!$J$11='CAPITOL SPECTRUM 14 SİNEMALARI'!A462,HLOOKUP('CAPITOL SPECTRUM 14 SİNEMALARI'!A462,'[1]-------  H.S.ARA -------'!$J$11:$J$14,2,FALSE)," "))</f>
        <v> </v>
      </c>
      <c r="Z462" s="35">
        <f>IF(ISNA('[1]-------  H.S.ARA -------'!$C$15)," ",IF('[1]-------  H.S.ARA -------'!$C$15='CAPITOL SPECTRUM 14 SİNEMALARI'!A462,HLOOKUP('CAPITOL SPECTRUM 14 SİNEMALARI'!A462,'[1]-------  H.S.ARA -------'!$C$15:$C$18,2,FALSE)," "))</f>
        <v>0.4583333333333333</v>
      </c>
      <c r="AA462" s="35">
        <f>IF(ISNA('[1]-------  H.S.ARA -------'!$D$15)," ",IF('[1]-------  H.S.ARA -------'!$D$15='CAPITOL SPECTRUM 14 SİNEMALARI'!A462,HLOOKUP('CAPITOL SPECTRUM 14 SİNEMALARI'!A462,'[1]-------  H.S.ARA -------'!$D$15:$D$18,2,FALSE)," "))</f>
        <v>0.5729166666666666</v>
      </c>
      <c r="AB462" s="35" t="str">
        <f>IF(ISNA('[1]-------  H.S.ARA -------'!$E$15)," ",IF('[1]-------  H.S.ARA -------'!$E$15='CAPITOL SPECTRUM 14 SİNEMALARI'!A462,HLOOKUP('CAPITOL SPECTRUM 14 SİNEMALARI'!A462,'[1]-------  H.S.ARA -------'!$E$15:$E$18,2,FALSE)," "))</f>
        <v> </v>
      </c>
      <c r="AC462" s="35">
        <f>IF(ISNA('[1]-------  H.S.ARA -------'!$F$15)," ",IF('[1]-------  H.S.ARA -------'!$F$15='CAPITOL SPECTRUM 14 SİNEMALARI'!A462,HLOOKUP('CAPITOL SPECTRUM 14 SİNEMALARI'!A462,'[1]-------  H.S.ARA -------'!$F$15:$F$18,2,FALSE)," "))</f>
        <v>0.6875</v>
      </c>
      <c r="AD462" s="35">
        <f>IF(ISNA('[1]-------  H.S.ARA -------'!$G$15)," ",IF('[1]-------  H.S.ARA -------'!$G$15='CAPITOL SPECTRUM 14 SİNEMALARI'!A462,HLOOKUP('CAPITOL SPECTRUM 14 SİNEMALARI'!A462,'[1]-------  H.S.ARA -------'!$G$15:$G$18,2,FALSE)," "))</f>
        <v>0.8020833333333334</v>
      </c>
      <c r="AE462" s="35" t="str">
        <f>IF(ISNA('[1]-------  H.S.ARA -------'!$H$15)," ",IF('[1]-------  H.S.ARA -------'!$H$15='CAPITOL SPECTRUM 14 SİNEMALARI'!A462,HLOOKUP('CAPITOL SPECTRUM 14 SİNEMALARI'!A462,'[1]-------  H.S.ARA -------'!$H$15:$H$18,2,FALSE)," "))</f>
        <v> </v>
      </c>
      <c r="AF462" s="35">
        <f>IF(ISNA('[1]-------  H.S.ARA -------'!$I$15)," ",IF('[1]-------  H.S.ARA -------'!$I$15='CAPITOL SPECTRUM 14 SİNEMALARI'!A462,HLOOKUP('CAPITOL SPECTRUM 14 SİNEMALARI'!A462,'[1]-------  H.S.ARA -------'!$I$15:$I$18,2,FALSE)," "))</f>
        <v>0.9166666666666666</v>
      </c>
      <c r="AG462" s="35" t="str">
        <f>IF(ISNA('[1]-------  H.S.ARA -------'!$J$15)," ",IF('[1]-------  H.S.ARA -------'!$J$15='CAPITOL SPECTRUM 14 SİNEMALARI'!A462,HLOOKUP('CAPITOL SPECTRUM 14 SİNEMALARI'!A462,'[1]-------  H.S.ARA -------'!$J$15:$J$18,2,FALSE)," "))</f>
        <v> </v>
      </c>
      <c r="AH462" s="33" t="str">
        <f>IF(ISNA('[1]-------  H.S.ARA -------'!$C$19)," ",IF('[1]-------  H.S.ARA -------'!$C$19='CAPITOL SPECTRUM 14 SİNEMALARI'!A462,HLOOKUP('CAPITOL SPECTRUM 14 SİNEMALARI'!A462,'[1]-------  H.S.ARA -------'!$C$19:$C$22,2,FALSE)," "))</f>
        <v> </v>
      </c>
      <c r="AI462" s="33" t="str">
        <f>IF(ISNA('[1]-------  H.S.ARA -------'!$D$19)," ",IF('[1]-------  H.S.ARA -------'!$D$19='CAPITOL SPECTRUM 14 SİNEMALARI'!A462,HLOOKUP('CAPITOL SPECTRUM 14 SİNEMALARI'!A462,'[1]-------  H.S.ARA -------'!$D$19:$D$22,2,FALSE)," "))</f>
        <v> </v>
      </c>
      <c r="AJ462" s="33" t="str">
        <f>IF(ISNA('[1]-------  H.S.ARA -------'!$E$19)," ",IF('[1]-------  H.S.ARA -------'!$E$19='CAPITOL SPECTRUM 14 SİNEMALARI'!A462,HLOOKUP('CAPITOL SPECTRUM 14 SİNEMALARI'!A462,'[1]-------  H.S.ARA -------'!$E$19:$E$22,2,FALSE)," "))</f>
        <v> </v>
      </c>
      <c r="AK462" s="33" t="str">
        <f>IF(ISNA('[1]-------  H.S.ARA -------'!$F$19)," ",IF('[1]-------  H.S.ARA -------'!$F$19='CAPITOL SPECTRUM 14 SİNEMALARI'!A462,HLOOKUP('CAPITOL SPECTRUM 14 SİNEMALARI'!A462,'[1]-------  H.S.ARA -------'!$F$19:$F$22,2,FALSE)," "))</f>
        <v> </v>
      </c>
      <c r="AL462" s="33" t="str">
        <f>IF(ISNA('[1]-------  H.S.ARA -------'!$G$19)," ",IF('[1]-------  H.S.ARA -------'!$G$19='CAPITOL SPECTRUM 14 SİNEMALARI'!A462,HLOOKUP('CAPITOL SPECTRUM 14 SİNEMALARI'!A462,'[1]-------  H.S.ARA -------'!$G$19:$G$22,2,FALSE)," "))</f>
        <v> </v>
      </c>
      <c r="AM462" s="33" t="str">
        <f>IF(ISNA('[1]-------  H.S.ARA -------'!$H$19)," ",IF('[1]-------  H.S.ARA -------'!$H$19='CAPITOL SPECTRUM 14 SİNEMALARI'!A462,HLOOKUP('CAPITOL SPECTRUM 14 SİNEMALARI'!A462,'[1]-------  H.S.ARA -------'!$H$19:$H$22,2,FALSE)," "))</f>
        <v> </v>
      </c>
      <c r="AN462" s="33" t="str">
        <f>IF(ISNA('[1]-------  H.S.ARA -------'!$I$19)," ",IF('[1]-------  H.S.ARA -------'!$I$19='CAPITOL SPECTRUM 14 SİNEMALARI'!A462,HLOOKUP('CAPITOL SPECTRUM 14 SİNEMALARI'!A462,'[1]-------  H.S.ARA -------'!$I$19:$I$22,2,FALSE)," "))</f>
        <v> </v>
      </c>
      <c r="AO462" s="33" t="str">
        <f>IF(ISNA('[1]-------  H.S.ARA -------'!$J$19)," ",IF('[1]-------  H.S.ARA -------'!$J$19='CAPITOL SPECTRUM 14 SİNEMALARI'!A462,HLOOKUP('CAPITOL SPECTRUM 14 SİNEMALARI'!A462,'[1]-------  H.S.ARA -------'!$J$19:$J$22,2,FALSE)," "))</f>
        <v> </v>
      </c>
      <c r="AP462" s="32" t="str">
        <f>IF(ISNA('[1]-------  H.S.ARA -------'!$C$23)," ",IF('[1]-------  H.S.ARA -------'!$C$23='CAPITOL SPECTRUM 14 SİNEMALARI'!A462,HLOOKUP('CAPITOL SPECTRUM 14 SİNEMALARI'!A462,'[1]-------  H.S.ARA -------'!$C$23:$C$26,2,FALSE)," "))</f>
        <v> </v>
      </c>
      <c r="AQ462" s="32" t="str">
        <f>IF(ISNA('[1]-------  H.S.ARA -------'!$D$23)," ",IF('[1]-------  H.S.ARA -------'!$D$23='CAPITOL SPECTRUM 14 SİNEMALARI'!A462,HLOOKUP('CAPITOL SPECTRUM 14 SİNEMALARI'!A462,'[1]-------  H.S.ARA -------'!$D$23:$D$26,2,FALSE)," "))</f>
        <v> </v>
      </c>
      <c r="AR462" s="32" t="str">
        <f>IF(ISNA('[1]-------  H.S.ARA -------'!$E$23)," ",IF('[1]-------  H.S.ARA -------'!$E$23='CAPITOL SPECTRUM 14 SİNEMALARI'!A462,HLOOKUP('CAPITOL SPECTRUM 14 SİNEMALARI'!A462,'[1]-------  H.S.ARA -------'!$E$23:$E$26,2,FALSE)," "))</f>
        <v> </v>
      </c>
      <c r="AS462" s="32" t="str">
        <f>IF(ISNA('[1]-------  H.S.ARA -------'!$F$23)," ",IF('[1]-------  H.S.ARA -------'!$F$23='CAPITOL SPECTRUM 14 SİNEMALARI'!A462,HLOOKUP('CAPITOL SPECTRUM 14 SİNEMALARI'!A462,'[1]-------  H.S.ARA -------'!$F$23:$F$26,2,FALSE)," "))</f>
        <v> </v>
      </c>
      <c r="AT462" s="32" t="str">
        <f>IF(ISNA('[1]-------  H.S.ARA -------'!$G$23)," ",IF('[1]-------  H.S.ARA -------'!$G$23='CAPITOL SPECTRUM 14 SİNEMALARI'!A462,HLOOKUP('CAPITOL SPECTRUM 14 SİNEMALARI'!A462,'[1]-------  H.S.ARA -------'!$G$23:$G$26,2,FALSE)," "))</f>
        <v> </v>
      </c>
      <c r="AU462" s="32" t="str">
        <f>IF(ISNA('[1]-------  H.S.ARA -------'!$H$23)," ",IF('[1]-------  H.S.ARA -------'!$H$23='CAPITOL SPECTRUM 14 SİNEMALARI'!A462,HLOOKUP('CAPITOL SPECTRUM 14 SİNEMALARI'!A462,'[1]-------  H.S.ARA -------'!$H$23:$H$26,2,FALSE)," "))</f>
        <v> </v>
      </c>
      <c r="AV462" s="32" t="str">
        <f>IF(ISNA('[1]-------  H.S.ARA -------'!$I$23)," ",IF('[1]-------  H.S.ARA -------'!$I$23='CAPITOL SPECTRUM 14 SİNEMALARI'!A462,HLOOKUP('CAPITOL SPECTRUM 14 SİNEMALARI'!A462,'[1]-------  H.S.ARA -------'!$I$23:$I$26,2,FALSE)," "))</f>
        <v> </v>
      </c>
      <c r="AW462" s="32" t="str">
        <f>IF(ISNA('[1]-------  H.S.ARA -------'!$J$23)," ",IF('[1]-------  H.S.ARA -------'!$J$23='CAPITOL SPECTRUM 14 SİNEMALARI'!A462,HLOOKUP('CAPITOL SPECTRUM 14 SİNEMALARI'!A462,'[1]-------  H.S.ARA -------'!$J$23:$J$26,2,FALSE)," "))</f>
        <v> </v>
      </c>
      <c r="AX462" s="34" t="str">
        <f>IF(ISNA('[1]-------  H.S.ARA -------'!$C$27)," ",IF('[1]-------  H.S.ARA -------'!$C$27='CAPITOL SPECTRUM 14 SİNEMALARI'!A462,HLOOKUP('CAPITOL SPECTRUM 14 SİNEMALARI'!A462,'[1]-------  H.S.ARA -------'!$C$27:$C$30,2,FALSE)," "))</f>
        <v> </v>
      </c>
      <c r="AY462" s="34" t="str">
        <f>IF(ISNA('[1]-------  H.S.ARA -------'!$D$27)," ",IF('[1]-------  H.S.ARA -------'!$D$27='CAPITOL SPECTRUM 14 SİNEMALARI'!A462,HLOOKUP('CAPITOL SPECTRUM 14 SİNEMALARI'!A462,'[1]-------  H.S.ARA -------'!$D$27:$D$30,2,FALSE)," "))</f>
        <v> </v>
      </c>
      <c r="AZ462" s="34" t="str">
        <f>IF(ISNA('[1]-------  H.S.ARA -------'!$E$27)," ",IF('[1]-------  H.S.ARA -------'!$E$27='CAPITOL SPECTRUM 14 SİNEMALARI'!A462,HLOOKUP('CAPITOL SPECTRUM 14 SİNEMALARI'!A462,'[1]-------  H.S.ARA -------'!$E$27:$E$30,2,FALSE)," "))</f>
        <v> </v>
      </c>
      <c r="BA462" s="34" t="str">
        <f>IF(ISNA('[1]-------  H.S.ARA -------'!$F$27)," ",IF('[1]-------  H.S.ARA -------'!$F$27='CAPITOL SPECTRUM 14 SİNEMALARI'!A462,HLOOKUP('CAPITOL SPECTRUM 14 SİNEMALARI'!A462,'[1]-------  H.S.ARA -------'!$F$27:$F$30,2,FALSE)," "))</f>
        <v> </v>
      </c>
      <c r="BB462" s="34" t="str">
        <f>IF(ISNA('[1]-------  H.S.ARA -------'!$G$27)," ",IF('[1]-------  H.S.ARA -------'!$G$27='CAPITOL SPECTRUM 14 SİNEMALARI'!A462,HLOOKUP('CAPITOL SPECTRUM 14 SİNEMALARI'!A462,'[1]-------  H.S.ARA -------'!$G$27:$G$30,2,FALSE)," "))</f>
        <v> </v>
      </c>
      <c r="BC462" s="34" t="str">
        <f>IF(ISNA('[1]-------  H.S.ARA -------'!$H$27)," ",IF('[1]-------  H.S.ARA -------'!$H$27='CAPITOL SPECTRUM 14 SİNEMALARI'!A462,HLOOKUP('CAPITOL SPECTRUM 14 SİNEMALARI'!A462,'[1]-------  H.S.ARA -------'!$H$27:$H$30,2,FALSE)," "))</f>
        <v> </v>
      </c>
      <c r="BD462" s="34" t="str">
        <f>IF(ISNA('[1]-------  H.S.ARA -------'!$I$27)," ",IF('[1]-------  H.S.ARA -------'!$I$27='CAPITOL SPECTRUM 14 SİNEMALARI'!A462,HLOOKUP('CAPITOL SPECTRUM 14 SİNEMALARI'!A462,'[1]-------  H.S.ARA -------'!$I$27:$I$30,2,FALSE)," "))</f>
        <v> </v>
      </c>
      <c r="BE462" s="34" t="str">
        <f>IF(ISNA('[1]-------  H.S.ARA -------'!$J$27)," ",IF('[1]-------  H.S.ARA -------'!$J$27='CAPITOL SPECTRUM 14 SİNEMALARI'!A462,HLOOKUP('CAPITOL SPECTRUM 14 SİNEMALARI'!A462,'[1]-------  H.S.ARA -------'!$J$27:$J$30,2,FALSE)," "))</f>
        <v> </v>
      </c>
      <c r="BF462" s="35" t="str">
        <f>IF(ISNA('[1]-------  H.S.ARA -------'!$C$31)," ",IF('[1]-------  H.S.ARA -------'!$C$31='CAPITOL SPECTRUM 14 SİNEMALARI'!A462,HLOOKUP('CAPITOL SPECTRUM 14 SİNEMALARI'!A462,'[1]-------  H.S.ARA -------'!$C$31:$C$34,2,FALSE)," "))</f>
        <v> </v>
      </c>
      <c r="BG462" s="35" t="str">
        <f>IF(ISNA('[1]-------  H.S.ARA -------'!$D$31)," ",IF('[1]-------  H.S.ARA -------'!$D$31='CAPITOL SPECTRUM 14 SİNEMALARI'!A462,HLOOKUP('CAPITOL SPECTRUM 14 SİNEMALARI'!A462,'[1]-------  H.S.ARA -------'!$D$31:$D$34,2,FALSE)," "))</f>
        <v> </v>
      </c>
      <c r="BH462" s="35" t="str">
        <f>IF(ISNA('[1]-------  H.S.ARA -------'!$E$31)," ",IF('[1]-------  H.S.ARA -------'!$E$31='CAPITOL SPECTRUM 14 SİNEMALARI'!A462,HLOOKUP('CAPITOL SPECTRUM 14 SİNEMALARI'!A462,'[1]-------  H.S.ARA -------'!$E$31:$E$34,2,FALSE)," "))</f>
        <v> </v>
      </c>
      <c r="BI462" s="35" t="str">
        <f>IF(ISNA('[1]-------  H.S.ARA -------'!$F$31)," ",IF('[1]-------  H.S.ARA -------'!$F$31='CAPITOL SPECTRUM 14 SİNEMALARI'!A462,HLOOKUP('CAPITOL SPECTRUM 14 SİNEMALARI'!A462,'[1]-------  H.S.ARA -------'!$F$31:$F$34,2,FALSE)," "))</f>
        <v> </v>
      </c>
      <c r="BJ462" s="35" t="str">
        <f>IF(ISNA('[1]-------  H.S.ARA -------'!$G$31)," ",IF('[1]-------  H.S.ARA -------'!$G$31='CAPITOL SPECTRUM 14 SİNEMALARI'!A462,HLOOKUP('CAPITOL SPECTRUM 14 SİNEMALARI'!A462,'[1]-------  H.S.ARA -------'!$G$31:$G$34,2,FALSE)," "))</f>
        <v> </v>
      </c>
      <c r="BK462" s="35" t="str">
        <f>IF(ISNA('[1]-------  H.S.ARA -------'!$H$31)," ",IF('[1]-------  H.S.ARA -------'!$H$31='CAPITOL SPECTRUM 14 SİNEMALARI'!A462,HLOOKUP('CAPITOL SPECTRUM 14 SİNEMALARI'!A462,'[1]-------  H.S.ARA -------'!$H$31:$H$34,2,FALSE)," "))</f>
        <v> </v>
      </c>
      <c r="BL462" s="35" t="str">
        <f>IF(ISNA('[1]-------  H.S.ARA -------'!$I$31)," ",IF('[1]-------  H.S.ARA -------'!$I$31='CAPITOL SPECTRUM 14 SİNEMALARI'!A462,HLOOKUP('CAPITOL SPECTRUM 14 SİNEMALARI'!A462,'[1]-------  H.S.ARA -------'!$I$31:$I$34,2,FALSE)," "))</f>
        <v> </v>
      </c>
      <c r="BM462" s="35" t="str">
        <f>IF(ISNA('[1]-------  H.S.ARA -------'!$J$31)," ",IF('[1]-------  H.S.ARA -------'!$J$31='CAPITOL SPECTRUM 14 SİNEMALARI'!A462,HLOOKUP('CAPITOL SPECTRUM 14 SİNEMALARI'!A462,'[1]-------  H.S.ARA -------'!$J$31:$J$34,2,FALSE)," "))</f>
        <v> </v>
      </c>
      <c r="BN462" s="33" t="str">
        <f>IF(ISNA('[1]-------  H.S.ARA -------'!$C$35)," ",IF('[1]-------  H.S.ARA -------'!$C$35='CAPITOL SPECTRUM 14 SİNEMALARI'!A462,HLOOKUP('CAPITOL SPECTRUM 14 SİNEMALARI'!A462,'[1]-------  H.S.ARA -------'!$C$35:$C$38,2,FALSE)," "))</f>
        <v> </v>
      </c>
      <c r="BO462" s="33" t="str">
        <f>IF(ISNA('[1]-------  H.S.ARA -------'!$D$35)," ",IF('[1]-------  H.S.ARA -------'!$D$35='CAPITOL SPECTRUM 14 SİNEMALARI'!A462,HLOOKUP('CAPITOL SPECTRUM 14 SİNEMALARI'!A462,'[1]-------  H.S.ARA -------'!$D$35:$D$38,2,FALSE)," "))</f>
        <v> </v>
      </c>
      <c r="BP462" s="33" t="str">
        <f>IF(ISNA('[1]-------  H.S.ARA -------'!$E$35)," ",IF('[1]-------  H.S.ARA -------'!$E$35='CAPITOL SPECTRUM 14 SİNEMALARI'!A462,HLOOKUP('CAPITOL SPECTRUM 14 SİNEMALARI'!A462,'[1]-------  H.S.ARA -------'!$E$35:$E$38,2,FALSE)," "))</f>
        <v> </v>
      </c>
      <c r="BQ462" s="33" t="str">
        <f>IF(ISNA('[1]-------  H.S.ARA -------'!$F$35)," ",IF('[1]-------  H.S.ARA -------'!$F$35='CAPITOL SPECTRUM 14 SİNEMALARI'!A462,HLOOKUP('CAPITOL SPECTRUM 14 SİNEMALARI'!A462,'[1]-------  H.S.ARA -------'!$F$35:$F$38,2,FALSE)," "))</f>
        <v> </v>
      </c>
      <c r="BR462" s="33" t="str">
        <f>IF(ISNA('[1]-------  H.S.ARA -------'!$G$35)," ",IF('[1]-------  H.S.ARA -------'!$G$35='CAPITOL SPECTRUM 14 SİNEMALARI'!A462,HLOOKUP('CAPITOL SPECTRUM 14 SİNEMALARI'!A462,'[1]-------  H.S.ARA -------'!$G$35:$G$38,2,FALSE)," "))</f>
        <v> </v>
      </c>
      <c r="BS462" s="33" t="str">
        <f>IF(ISNA('[1]-------  H.S.ARA -------'!$H$35)," ",IF('[1]-------  H.S.ARA -------'!$H$35='CAPITOL SPECTRUM 14 SİNEMALARI'!A462,HLOOKUP('CAPITOL SPECTRUM 14 SİNEMALARI'!A462,'[1]-------  H.S.ARA -------'!$H$35:$H$38,2,FALSE)," "))</f>
        <v> </v>
      </c>
      <c r="BT462" s="33" t="str">
        <f>IF(ISNA('[1]-------  H.S.ARA -------'!$I$35)," ",IF('[1]-------  H.S.ARA -------'!$I$35='CAPITOL SPECTRUM 14 SİNEMALARI'!A462,HLOOKUP('CAPITOL SPECTRUM 14 SİNEMALARI'!A462,'[1]-------  H.S.ARA -------'!$I$35:$I$38,2,FALSE)," "))</f>
        <v> </v>
      </c>
      <c r="BU462" s="33" t="str">
        <f>IF(ISNA('[1]-------  H.S.ARA -------'!$J$35)," ",IF('[1]-------  H.S.ARA -------'!$J$35='CAPITOL SPECTRUM 14 SİNEMALARI'!A462,HLOOKUP('CAPITOL SPECTRUM 14 SİNEMALARI'!A462,'[1]-------  H.S.ARA -------'!$J$35:$J$38,2,FALSE)," "))</f>
        <v> </v>
      </c>
      <c r="BV462" s="32" t="str">
        <f>IF(ISNA('[1]-------  H.S.ARA -------'!$C$39)," ",IF('[1]-------  H.S.ARA -------'!$C$39='CAPITOL SPECTRUM 14 SİNEMALARI'!A462,HLOOKUP('CAPITOL SPECTRUM 14 SİNEMALARI'!A462,'[1]-------  H.S.ARA -------'!$C$39:$C$42,2,FALSE)," "))</f>
        <v> </v>
      </c>
      <c r="BW462" s="32" t="str">
        <f>IF(ISNA('[1]-------  H.S.ARA -------'!$D$39)," ",IF('[1]-------  H.S.ARA -------'!$D$39='CAPITOL SPECTRUM 14 SİNEMALARI'!A462,HLOOKUP('CAPITOL SPECTRUM 14 SİNEMALARI'!A462,'[1]-------  H.S.ARA -------'!$D$39:$D$42,2,FALSE)," "))</f>
        <v> </v>
      </c>
      <c r="BX462" s="32" t="str">
        <f>IF(ISNA('[1]-------  H.S.ARA -------'!$E$39)," ",IF('[1]-------  H.S.ARA -------'!$E$39='CAPITOL SPECTRUM 14 SİNEMALARI'!A462,HLOOKUP('CAPITOL SPECTRUM 14 SİNEMALARI'!A462,'[1]-------  H.S.ARA -------'!$E$39:$E$42,2,FALSE)," "))</f>
        <v> </v>
      </c>
      <c r="BY462" s="32" t="str">
        <f>IF(ISNA('[1]-------  H.S.ARA -------'!$F$39)," ",IF('[1]-------  H.S.ARA -------'!$F$39='CAPITOL SPECTRUM 14 SİNEMALARI'!A462,HLOOKUP('CAPITOL SPECTRUM 14 SİNEMALARI'!A462,'[1]-------  H.S.ARA -------'!$F$39:$F$42,2,FALSE)," "))</f>
        <v> </v>
      </c>
      <c r="BZ462" s="32" t="str">
        <f>IF(ISNA('[1]-------  H.S.ARA -------'!$G$39)," ",IF('[1]-------  H.S.ARA -------'!$G$39='CAPITOL SPECTRUM 14 SİNEMALARI'!A462,HLOOKUP('CAPITOL SPECTRUM 14 SİNEMALARI'!A462,'[1]-------  H.S.ARA -------'!$G$39:$G$42,2,FALSE)," "))</f>
        <v> </v>
      </c>
      <c r="CA462" s="32" t="str">
        <f>IF(ISNA('[1]-------  H.S.ARA -------'!$H$39)," ",IF('[1]-------  H.S.ARA -------'!$H$39='CAPITOL SPECTRUM 14 SİNEMALARI'!A462,HLOOKUP('CAPITOL SPECTRUM 14 SİNEMALARI'!A462,'[1]-------  H.S.ARA -------'!$H$39:$H$42,2,FALSE)," "))</f>
        <v> </v>
      </c>
      <c r="CB462" s="32" t="str">
        <f>IF(ISNA('[1]-------  H.S.ARA -------'!$I$39)," ",IF('[1]-------  H.S.ARA -------'!$I$39='CAPITOL SPECTRUM 14 SİNEMALARI'!A462,HLOOKUP('CAPITOL SPECTRUM 14 SİNEMALARI'!A462,'[1]-------  H.S.ARA -------'!$I$39:$I$42,2,FALSE)," "))</f>
        <v> </v>
      </c>
      <c r="CC462" s="32" t="str">
        <f>IF(ISNA('[1]-------  H.S.ARA -------'!$J$39)," ",IF('[1]-------  H.S.ARA -------'!$J$39='CAPITOL SPECTRUM 14 SİNEMALARI'!A462,HLOOKUP('CAPITOL SPECTRUM 14 SİNEMALARI'!A462,'[1]-------  H.S.ARA -------'!$J$39:$J$42,2,FALSE)," "))</f>
        <v> </v>
      </c>
      <c r="CD462" s="34" t="str">
        <f>IF(ISNA('[1]-------  H.S.ARA -------'!$C$43)," ",IF('[1]-------  H.S.ARA -------'!$C$43='CAPITOL SPECTRUM 14 SİNEMALARI'!A462,HLOOKUP('CAPITOL SPECTRUM 14 SİNEMALARI'!A462,'[1]-------  H.S.ARA -------'!$C$43:$C$46,2,FALSE)," "))</f>
        <v> </v>
      </c>
      <c r="CE462" s="34" t="str">
        <f>IF(ISNA('[1]-------  H.S.ARA -------'!$D$43)," ",IF('[1]-------  H.S.ARA -------'!$D$43='CAPITOL SPECTRUM 14 SİNEMALARI'!A462,HLOOKUP('CAPITOL SPECTRUM 14 SİNEMALARI'!A462,'[1]-------  H.S.ARA -------'!$D$43:$D$46,2,FALSE)," "))</f>
        <v> </v>
      </c>
      <c r="CF462" s="34" t="str">
        <f>IF(ISNA('[1]-------  H.S.ARA -------'!$E$43)," ",IF('[1]-------  H.S.ARA -------'!$E$43='CAPITOL SPECTRUM 14 SİNEMALARI'!A462,HLOOKUP('CAPITOL SPECTRUM 14 SİNEMALARI'!A462,'[1]-------  H.S.ARA -------'!$E$43:$E$46,2,FALSE)," "))</f>
        <v> </v>
      </c>
      <c r="CG462" s="34" t="str">
        <f>IF(ISNA('[1]-------  H.S.ARA -------'!$F$43)," ",IF('[1]-------  H.S.ARA -------'!$F$43='CAPITOL SPECTRUM 14 SİNEMALARI'!A462,HLOOKUP('CAPITOL SPECTRUM 14 SİNEMALARI'!A462,'[1]-------  H.S.ARA -------'!$F$43:$F$46,2,FALSE)," "))</f>
        <v> </v>
      </c>
      <c r="CH462" s="34" t="str">
        <f>IF(ISNA('[1]-------  H.S.ARA -------'!$G$43)," ",IF('[1]-------  H.S.ARA -------'!$G$43='CAPITOL SPECTRUM 14 SİNEMALARI'!A462,HLOOKUP('CAPITOL SPECTRUM 14 SİNEMALARI'!A462,'[1]-------  H.S.ARA -------'!$G$43:$G$46,2,FALSE)," "))</f>
        <v> </v>
      </c>
      <c r="CI462" s="34" t="str">
        <f>IF(ISNA('[1]-------  H.S.ARA -------'!$H$43)," ",IF('[1]-------  H.S.ARA -------'!$H$43='CAPITOL SPECTRUM 14 SİNEMALARI'!A462,HLOOKUP('CAPITOL SPECTRUM 14 SİNEMALARI'!A462,'[1]-------  H.S.ARA -------'!$H$43:$H$46,2,FALSE)," "))</f>
        <v> </v>
      </c>
      <c r="CJ462" s="34" t="str">
        <f>IF(ISNA('[1]-------  H.S.ARA -------'!$I$43)," ",IF('[1]-------  H.S.ARA -------'!$I$43='CAPITOL SPECTRUM 14 SİNEMALARI'!A462,HLOOKUP('CAPITOL SPECTRUM 14 SİNEMALARI'!A462,'[1]-------  H.S.ARA -------'!$I$43:$I$46,2,FALSE)," "))</f>
        <v> </v>
      </c>
      <c r="CK462" s="34" t="str">
        <f>IF(ISNA('[1]-------  H.S.ARA -------'!$J$43)," ",IF('[1]-------  H.S.ARA -------'!$J$43='CAPITOL SPECTRUM 14 SİNEMALARI'!A462,HLOOKUP('CAPITOL SPECTRUM 14 SİNEMALARI'!A462,'[1]-------  H.S.ARA -------'!$J$43:$J$46,2,FALSE)," "))</f>
        <v> </v>
      </c>
      <c r="CL462" s="35" t="str">
        <f>IF(ISNA('[1]-------  H.S.ARA -------'!$C$47)," ",IF('[1]-------  H.S.ARA -------'!$C$47='CAPITOL SPECTRUM 14 SİNEMALARI'!A462,HLOOKUP('CAPITOL SPECTRUM 14 SİNEMALARI'!A462,'[1]-------  H.S.ARA -------'!$C$47:$C$50,2,FALSE)," "))</f>
        <v> </v>
      </c>
      <c r="CM462" s="35" t="str">
        <f>IF(ISNA('[1]-------  H.S.ARA -------'!$D$47)," ",IF('[1]-------  H.S.ARA -------'!$D$47='CAPITOL SPECTRUM 14 SİNEMALARI'!A462,HLOOKUP('CAPITOL SPECTRUM 14 SİNEMALARI'!A462,'[1]-------  H.S.ARA -------'!$D$47:$D$50,2,FALSE)," "))</f>
        <v> </v>
      </c>
      <c r="CN462" s="35" t="str">
        <f>IF(ISNA('[1]-------  H.S.ARA -------'!$E$47)," ",IF('[1]-------  H.S.ARA -------'!$E$47='CAPITOL SPECTRUM 14 SİNEMALARI'!A462,HLOOKUP('CAPITOL SPECTRUM 14 SİNEMALARI'!A462,'[1]-------  H.S.ARA -------'!$E$47:$E$50,2,FALSE)," "))</f>
        <v> </v>
      </c>
      <c r="CO462" s="35" t="str">
        <f>IF(ISNA('[1]-------  H.S.ARA -------'!$F$47)," ",IF('[1]-------  H.S.ARA -------'!$F$47='CAPITOL SPECTRUM 14 SİNEMALARI'!A462,HLOOKUP('CAPITOL SPECTRUM 14 SİNEMALARI'!A462,'[1]-------  H.S.ARA -------'!$F$47:$F$50,2,FALSE)," "))</f>
        <v> </v>
      </c>
      <c r="CP462" s="35" t="str">
        <f>IF(ISNA('[1]-------  H.S.ARA -------'!$G$47)," ",IF('[1]-------  H.S.ARA -------'!$G$47='CAPITOL SPECTRUM 14 SİNEMALARI'!A462,HLOOKUP('CAPITOL SPECTRUM 14 SİNEMALARI'!A462,'[1]-------  H.S.ARA -------'!$G$47:$G$50,2,FALSE)," "))</f>
        <v> </v>
      </c>
      <c r="CQ462" s="35" t="str">
        <f>IF(ISNA('[1]-------  H.S.ARA -------'!$H$47)," ",IF('[1]-------  H.S.ARA -------'!$H$47='CAPITOL SPECTRUM 14 SİNEMALARI'!A462,HLOOKUP('CAPITOL SPECTRUM 14 SİNEMALARI'!A462,'[1]-------  H.S.ARA -------'!$H$47:$H$50,2,FALSE)," "))</f>
        <v> </v>
      </c>
      <c r="CR462" s="35" t="str">
        <f>IF(ISNA('[1]-------  H.S.ARA -------'!$I$47)," ",IF('[1]-------  H.S.ARA -------'!$I$47='CAPITOL SPECTRUM 14 SİNEMALARI'!A462,HLOOKUP('CAPITOL SPECTRUM 14 SİNEMALARI'!A462,'[1]-------  H.S.ARA -------'!$I$47:$I$50,2,FALSE)," "))</f>
        <v> </v>
      </c>
      <c r="CS462" s="35" t="str">
        <f>IF(ISNA('[1]-------  H.S.ARA -------'!$J$47)," ",IF('[1]-------  H.S.ARA -------'!$J$47='CAPITOL SPECTRUM 14 SİNEMALARI'!A462,HLOOKUP('CAPITOL SPECTRUM 14 SİNEMALARI'!A462,'[1]-------  H.S.ARA -------'!$J$47:$J$50,2,FALSE)," "))</f>
        <v> </v>
      </c>
    </row>
    <row r="463" spans="1:97" ht="12.75">
      <c r="A463" s="31" t="str">
        <f>+A18</f>
        <v>Onur Savaşı</v>
      </c>
      <c r="B463" s="32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32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32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32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32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32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32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32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33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33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33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33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33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33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33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33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34">
        <f>IF(ISNA('[1]-------  H.S.ARA -------'!$C$11)," ",IF('[1]-------  H.S.ARA -------'!$C$11='CAPITOL SPECTRUM 14 SİNEMALARI'!A463,HLOOKUP('CAPITOL SPECTRUM 14 SİNEMALARI'!A463,'[1]-------  H.S.ARA -------'!$C$11:$C$14,2,FALSE)," "))</f>
        <v>0.4791666666666667</v>
      </c>
      <c r="S463" s="34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34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34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34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34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34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34" t="str">
        <f>IF(ISNA('[1]-------  H.S.ARA -------'!$J$11)," ",IF('[1]-------  H.S.ARA -------'!$J$11='CAPITOL SPECTRUM 14 SİNEMALARI'!A463,HLOOKUP('CAPITOL SPECTRUM 14 SİNEMALARI'!A463,'[1]-------  H.S.ARA -------'!$J$11:$J$14,2,FALSE)," "))</f>
        <v> </v>
      </c>
      <c r="Z463" s="35" t="str">
        <f>IF(ISNA('[1]-------  H.S.ARA -------'!$C$15)," ",IF('[1]-------  H.S.ARA -------'!$C$15='CAPITOL SPECTRUM 14 SİNEMALARI'!A463,HLOOKUP('CAPITOL SPECTRUM 14 SİNEMALARI'!A463,'[1]-------  H.S.ARA -------'!$C$15:$C$18,2,FALSE)," "))</f>
        <v> </v>
      </c>
      <c r="AA463" s="35" t="str">
        <f>IF(ISNA('[1]-------  H.S.ARA -------'!$D$15)," ",IF('[1]-------  H.S.ARA -------'!$D$15='CAPITOL SPECTRUM 14 SİNEMALARI'!A463,HLOOKUP('CAPITOL SPECTRUM 14 SİNEMALARI'!A463,'[1]-------  H.S.ARA -------'!$D$15:$D$18,2,FALSE)," "))</f>
        <v> </v>
      </c>
      <c r="AB463" s="35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AC463" s="35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D463" s="35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E463" s="35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F463" s="35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G463" s="35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H463" s="33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I463" s="33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J463" s="33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K463" s="33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L463" s="33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M463" s="33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N463" s="33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O463" s="33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P463" s="32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Q463" s="32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R463" s="32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S463" s="32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T463" s="32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U463" s="32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V463" s="32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W463" s="32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X463" s="34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Y463" s="34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Z463" s="34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BA463" s="34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BB463" s="34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BC463" s="34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D463" s="34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E463" s="34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F463" s="35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G463" s="35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H463" s="35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I463" s="35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J463" s="35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K463" s="35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L463" s="35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M463" s="35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N463" s="33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O463" s="33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P463" s="33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Q463" s="33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R463" s="33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S463" s="33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T463" s="33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U463" s="33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V463" s="32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W463" s="32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X463" s="32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Y463" s="32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Z463" s="32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CA463" s="32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CB463" s="32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CC463" s="32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D463" s="34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E463" s="34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F463" s="34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G463" s="34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H463" s="34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CI463" s="34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J463" s="34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K463" s="34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L463" s="35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M463" s="35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N463" s="35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O463" s="35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P463" s="35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Q463" s="35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R463" s="35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S463" s="35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7" ht="12.75">
      <c r="A464" s="31" t="str">
        <f>+A13</f>
        <v>Last Vegas</v>
      </c>
      <c r="B464" s="32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32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32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32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32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32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32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32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33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33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33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33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33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33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33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33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34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34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34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34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34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34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34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34" t="str">
        <f>IF(ISNA('[1]-------  H.S.ARA -------'!$J$11)," ",IF('[1]-------  H.S.ARA -------'!$J$11='CAPITOL SPECTRUM 14 SİNEMALARI'!A464,HLOOKUP('CAPITOL SPECTRUM 14 SİNEMALARI'!A464,'[1]-------  H.S.ARA -------'!$J$11:$J$14,2,FALSE)," "))</f>
        <v> </v>
      </c>
      <c r="Z464" s="35" t="str">
        <f>IF(ISNA('[1]-------  H.S.ARA -------'!$C$15)," ",IF('[1]-------  H.S.ARA -------'!$C$15='CAPITOL SPECTRUM 14 SİNEMALARI'!A464,HLOOKUP('CAPITOL SPECTRUM 14 SİNEMALARI'!A464,'[1]-------  H.S.ARA -------'!$C$15:$C$18,2,FALSE)," "))</f>
        <v> </v>
      </c>
      <c r="AA464" s="35" t="str">
        <f>IF(ISNA('[1]-------  H.S.ARA -------'!$D$15)," ",IF('[1]-------  H.S.ARA -------'!$D$15='CAPITOL SPECTRUM 14 SİNEMALARI'!A464,HLOOKUP('CAPITOL SPECTRUM 14 SİNEMALARI'!A464,'[1]-------  H.S.ARA -------'!$D$15:$D$18,2,FALSE)," "))</f>
        <v> </v>
      </c>
      <c r="AB464" s="35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AC464" s="35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D464" s="35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E464" s="35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F464" s="35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G464" s="35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H464" s="33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I464" s="33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J464" s="33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K464" s="33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L464" s="33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M464" s="33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N464" s="33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O464" s="33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P464" s="32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Q464" s="32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R464" s="32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S464" s="32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T464" s="32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U464" s="32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V464" s="32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W464" s="32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X464" s="34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Y464" s="34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Z464" s="34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BA464" s="34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BB464" s="34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BC464" s="34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D464" s="34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E464" s="34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F464" s="35">
        <f>IF(ISNA('[1]-------  H.S.ARA -------'!$C$31)," ",IF('[1]-------  H.S.ARA -------'!$C$31='CAPITOL SPECTRUM 14 SİNEMALARI'!A464,HLOOKUP('CAPITOL SPECTRUM 14 SİNEMALARI'!A464,'[1]-------  H.S.ARA -------'!$C$31:$C$34,2,FALSE)," "))</f>
        <v>0.4791666666666667</v>
      </c>
      <c r="BG464" s="35">
        <f>IF(ISNA('[1]-------  H.S.ARA -------'!$D$31)," ",IF('[1]-------  H.S.ARA -------'!$D$31='CAPITOL SPECTRUM 14 SİNEMALARI'!A464,HLOOKUP('CAPITOL SPECTRUM 14 SİNEMALARI'!A464,'[1]-------  H.S.ARA -------'!$D$31:$D$34,2,FALSE)," "))</f>
        <v>0.5729166666666666</v>
      </c>
      <c r="BH464" s="35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I464" s="35">
        <f>IF(ISNA('[1]-------  H.S.ARA -------'!$F$31)," ",IF('[1]-------  H.S.ARA -------'!$F$31='CAPITOL SPECTRUM 14 SİNEMALARI'!A464,HLOOKUP('CAPITOL SPECTRUM 14 SİNEMALARI'!A464,'[1]-------  H.S.ARA -------'!$F$31:$F$34,2,FALSE)," "))</f>
        <v>0.6770833333333334</v>
      </c>
      <c r="BJ464" s="35">
        <f>IF(ISNA('[1]-------  H.S.ARA -------'!$G$31)," ",IF('[1]-------  H.S.ARA -------'!$G$31='CAPITOL SPECTRUM 14 SİNEMALARI'!A464,HLOOKUP('CAPITOL SPECTRUM 14 SİNEMALARI'!A464,'[1]-------  H.S.ARA -------'!$G$31:$G$34,2,FALSE)," "))</f>
        <v>0.7916666666666666</v>
      </c>
      <c r="BK464" s="35">
        <f>IF(ISNA('[1]-------  H.S.ARA -------'!$H$31)," ",IF('[1]-------  H.S.ARA -------'!$H$31='CAPITOL SPECTRUM 14 SİNEMALARI'!A464,HLOOKUP('CAPITOL SPECTRUM 14 SİNEMALARI'!A464,'[1]-------  H.S.ARA -------'!$H$31:$H$34,2,FALSE)," "))</f>
        <v>0.8958333333333334</v>
      </c>
      <c r="BL464" s="35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M464" s="35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N464" s="33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O464" s="33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P464" s="33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Q464" s="33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R464" s="33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S464" s="33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T464" s="33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U464" s="33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V464" s="32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W464" s="32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X464" s="32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Y464" s="32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Z464" s="32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CA464" s="32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CB464" s="32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CC464" s="32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D464" s="34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E464" s="34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F464" s="34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G464" s="34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H464" s="34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I464" s="34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J464" s="34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K464" s="34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L464" s="35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M464" s="35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N464" s="35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O464" s="35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P464" s="35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Q464" s="35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R464" s="35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S464" s="35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7" ht="12.75">
      <c r="A465" s="36" t="e">
        <f>+#REF!</f>
        <v>#REF!</v>
      </c>
      <c r="B465" s="32" t="e">
        <f>IF(ISNA('[1]-------  H.S.ARA -------'!$C$3)," ",IF('[1]-------  H.S.ARA -------'!$C$3='CAPITOL SPECTRUM 14 SİNEMALARI'!A465,HLOOKUP('CAPITOL SPECTRUM 14 SİNEMALARI'!A465,'[1]-------  H.S.ARA -------'!$C$3:$C$6,2,FALSE)," "))</f>
        <v>#REF!</v>
      </c>
      <c r="C465" s="32" t="e">
        <f>IF(ISNA('[1]-------  H.S.ARA -------'!$D$3)," ",IF('[1]-------  H.S.ARA -------'!$D$3='CAPITOL SPECTRUM 14 SİNEMALARI'!A465,HLOOKUP('CAPITOL SPECTRUM 14 SİNEMALARI'!A465,'[1]-------  H.S.ARA -------'!$D$3:$D$6,2,FALSE)," "))</f>
        <v>#REF!</v>
      </c>
      <c r="D465" s="32" t="str">
        <f>IF(ISNA('[1]-------  H.S.ARA -------'!$E$3)," ",IF('[1]-------  H.S.ARA -------'!$E$3='CAPITOL SPECTRUM 14 SİNEMALARI'!A465,HLOOKUP('CAPITOL SPECTRUM 14 SİNEMALARI'!A465,'[1]-------  H.S.ARA -------'!$E$3:$E$6,2,FALSE)," "))</f>
        <v> </v>
      </c>
      <c r="E465" s="32" t="e">
        <f>IF(ISNA('[1]-------  H.S.ARA -------'!$F$3)," ",IF('[1]-------  H.S.ARA -------'!$F$3='CAPITOL SPECTRUM 14 SİNEMALARI'!A465,HLOOKUP('CAPITOL SPECTRUM 14 SİNEMALARI'!A465,'[1]-------  H.S.ARA -------'!$F$3:$F$6,2,FALSE)," "))</f>
        <v>#REF!</v>
      </c>
      <c r="F465" s="32" t="e">
        <f>IF(ISNA('[1]-------  H.S.ARA -------'!$G$3)," ",IF('[1]-------  H.S.ARA -------'!$G$3='CAPITOL SPECTRUM 14 SİNEMALARI'!A465,HLOOKUP('CAPITOL SPECTRUM 14 SİNEMALARI'!A465,'[1]-------  H.S.ARA -------'!$G$3:$G$6,2,FALSE)," "))</f>
        <v>#REF!</v>
      </c>
      <c r="G465" s="32" t="e">
        <f>IF(ISNA('[1]-------  H.S.ARA -------'!$H$3)," ",IF('[1]-------  H.S.ARA -------'!$H$3='CAPITOL SPECTRUM 14 SİNEMALARI'!A465,HLOOKUP('CAPITOL SPECTRUM 14 SİNEMALARI'!A465,'[1]-------  H.S.ARA -------'!$H$3:$H$6,2,FALSE)," "))</f>
        <v>#REF!</v>
      </c>
      <c r="H465" s="32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I465" s="32" t="e">
        <f>IF(ISNA('[1]-------  H.S.ARA -------'!$J$3)," ",IF('[1]-------  H.S.ARA -------'!$J$3='CAPITOL SPECTRUM 14 SİNEMALARI'!A465,HLOOKUP('CAPITOL SPECTRUM 14 SİNEMALARI'!A465,'[1]-------  H.S.ARA -------'!$J$3:$J$6,2,FALSE)," "))</f>
        <v>#REF!</v>
      </c>
      <c r="J465" s="33" t="e">
        <f>IF(ISNA('[1]-------  H.S.ARA -------'!$C$7)," ",IF('[1]-------  H.S.ARA -------'!$C$7='CAPITOL SPECTRUM 14 SİNEMALARI'!A465,HLOOKUP('CAPITOL SPECTRUM 14 SİNEMALARI'!A465,'[1]-------  H.S.ARA -------'!$C$7:$C$10,2,FALSE)," "))</f>
        <v>#REF!</v>
      </c>
      <c r="K465" s="33" t="e">
        <f>IF(ISNA('[1]-------  H.S.ARA -------'!$D$7)," ",IF('[1]-------  H.S.ARA -------'!$D$7='CAPITOL SPECTRUM 14 SİNEMALARI'!A465,HLOOKUP('CAPITOL SPECTRUM 14 SİNEMALARI'!A465,'[1]-------  H.S.ARA -------'!$D$7:$D$10,2,FALSE)," "))</f>
        <v>#REF!</v>
      </c>
      <c r="L465" s="33" t="e">
        <f>IF(ISNA('[1]-------  H.S.ARA -------'!$E$7)," ",IF('[1]-------  H.S.ARA -------'!$E$7='CAPITOL SPECTRUM 14 SİNEMALARI'!A465,HLOOKUP('CAPITOL SPECTRUM 14 SİNEMALARI'!A465,'[1]-------  H.S.ARA -------'!$E$7:$E$10,2,FALSE)," "))</f>
        <v>#REF!</v>
      </c>
      <c r="M465" s="33" t="e">
        <f>IF(ISNA('[1]-------  H.S.ARA -------'!$F$7)," ",IF('[1]-------  H.S.ARA -------'!$F$7='CAPITOL SPECTRUM 14 SİNEMALARI'!A465,HLOOKUP('CAPITOL SPECTRUM 14 SİNEMALARI'!A465,'[1]-------  H.S.ARA -------'!$F$7:$F$10,2,FALSE)," "))</f>
        <v>#REF!</v>
      </c>
      <c r="N465" s="33" t="e">
        <f>IF(ISNA('[1]-------  H.S.ARA -------'!$G$7)," ",IF('[1]-------  H.S.ARA -------'!$G$7='CAPITOL SPECTRUM 14 SİNEMALARI'!A465,HLOOKUP('CAPITOL SPECTRUM 14 SİNEMALARI'!A465,'[1]-------  H.S.ARA -------'!$G$7:$G$10,2,FALSE)," "))</f>
        <v>#REF!</v>
      </c>
      <c r="O465" s="33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33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Q465" s="33" t="e">
        <f>IF(ISNA('[1]-------  H.S.ARA -------'!$J$7)," ",IF('[1]-------  H.S.ARA -------'!$J$7='CAPITOL SPECTRUM 14 SİNEMALARI'!A465,HLOOKUP('CAPITOL SPECTRUM 14 SİNEMALARI'!A465,'[1]-------  H.S.ARA -------'!$J$7:$J$10,2,FALSE)," "))</f>
        <v>#REF!</v>
      </c>
      <c r="R465" s="34" t="e">
        <f>IF(ISNA('[1]-------  H.S.ARA -------'!$C$11)," ",IF('[1]-------  H.S.ARA -------'!$C$11='CAPITOL SPECTRUM 14 SİNEMALARI'!A465,HLOOKUP('CAPITOL SPECTRUM 14 SİNEMALARI'!A465,'[1]-------  H.S.ARA -------'!$C$11:$C$14,2,FALSE)," "))</f>
        <v>#REF!</v>
      </c>
      <c r="S465" s="34" t="e">
        <f>IF(ISNA('[1]-------  H.S.ARA -------'!$D$11)," ",IF('[1]-------  H.S.ARA -------'!$D$11='CAPITOL SPECTRUM 14 SİNEMALARI'!A465,HLOOKUP('CAPITOL SPECTRUM 14 SİNEMALARI'!A465,'[1]-------  H.S.ARA -------'!$D$11:$D$14,2,FALSE)," "))</f>
        <v>#REF!</v>
      </c>
      <c r="T465" s="34" t="e">
        <f>IF(ISNA('[1]-------  H.S.ARA -------'!$E$11)," ",IF('[1]-------  H.S.ARA -------'!$E$11='CAPITOL SPECTRUM 14 SİNEMALARI'!A465,HLOOKUP('CAPITOL SPECTRUM 14 SİNEMALARI'!A465,'[1]-------  H.S.ARA -------'!$E$11:$E$14,2,FALSE)," "))</f>
        <v>#REF!</v>
      </c>
      <c r="U465" s="34" t="e">
        <f>IF(ISNA('[1]-------  H.S.ARA -------'!$F$11)," ",IF('[1]-------  H.S.ARA -------'!$F$11='CAPITOL SPECTRUM 14 SİNEMALARI'!A465,HLOOKUP('CAPITOL SPECTRUM 14 SİNEMALARI'!A465,'[1]-------  H.S.ARA -------'!$F$11:$F$14,2,FALSE)," "))</f>
        <v>#REF!</v>
      </c>
      <c r="V465" s="34" t="e">
        <f>IF(ISNA('[1]-------  H.S.ARA -------'!$G$11)," ",IF('[1]-------  H.S.ARA -------'!$G$11='CAPITOL SPECTRUM 14 SİNEMALARI'!A465,HLOOKUP('CAPITOL SPECTRUM 14 SİNEMALARI'!A465,'[1]-------  H.S.ARA -------'!$G$11:$G$14,2,FALSE)," "))</f>
        <v>#REF!</v>
      </c>
      <c r="W465" s="34" t="e">
        <f>IF(ISNA('[1]-------  H.S.ARA -------'!$H$11)," ",IF('[1]-------  H.S.ARA -------'!$H$11='CAPITOL SPECTRUM 14 SİNEMALARI'!A465,HLOOKUP('CAPITOL SPECTRUM 14 SİNEMALARI'!A465,'[1]-------  H.S.ARA -------'!$H$11:$H$14,2,FALSE)," "))</f>
        <v>#REF!</v>
      </c>
      <c r="X465" s="34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34" t="str">
        <f>IF(ISNA('[1]-------  H.S.ARA -------'!$J$11)," ",IF('[1]-------  H.S.ARA -------'!$J$11='CAPITOL SPECTRUM 14 SİNEMALARI'!A465,HLOOKUP('CAPITOL SPECTRUM 14 SİNEMALARI'!A465,'[1]-------  H.S.ARA -------'!$J$11:$J$14,2,FALSE)," "))</f>
        <v> </v>
      </c>
      <c r="Z465" s="35" t="e">
        <f>IF(ISNA('[1]-------  H.S.ARA -------'!$C$15)," ",IF('[1]-------  H.S.ARA -------'!$C$15='CAPITOL SPECTRUM 14 SİNEMALARI'!A465,HLOOKUP('CAPITOL SPECTRUM 14 SİNEMALARI'!A465,'[1]-------  H.S.ARA -------'!$C$15:$C$18,2,FALSE)," "))</f>
        <v>#REF!</v>
      </c>
      <c r="AA465" s="35" t="e">
        <f>IF(ISNA('[1]-------  H.S.ARA -------'!$D$15)," ",IF('[1]-------  H.S.ARA -------'!$D$15='CAPITOL SPECTRUM 14 SİNEMALARI'!A465,HLOOKUP('CAPITOL SPECTRUM 14 SİNEMALARI'!A465,'[1]-------  H.S.ARA -------'!$D$15:$D$18,2,FALSE)," "))</f>
        <v>#REF!</v>
      </c>
      <c r="AB465" s="35" t="str">
        <f>IF(ISNA('[1]-------  H.S.ARA -------'!$E$15)," ",IF('[1]-------  H.S.ARA -------'!$E$15='CAPITOL SPECTRUM 14 SİNEMALARI'!A465,HLOOKUP('CAPITOL SPECTRUM 14 SİNEMALARI'!A465,'[1]-------  H.S.ARA -------'!$E$15:$E$18,2,FALSE)," "))</f>
        <v> </v>
      </c>
      <c r="AC465" s="35" t="e">
        <f>IF(ISNA('[1]-------  H.S.ARA -------'!$F$15)," ",IF('[1]-------  H.S.ARA -------'!$F$15='CAPITOL SPECTRUM 14 SİNEMALARI'!A465,HLOOKUP('CAPITOL SPECTRUM 14 SİNEMALARI'!A465,'[1]-------  H.S.ARA -------'!$F$15:$F$18,2,FALSE)," "))</f>
        <v>#REF!</v>
      </c>
      <c r="AD465" s="35" t="e">
        <f>IF(ISNA('[1]-------  H.S.ARA -------'!$G$15)," ",IF('[1]-------  H.S.ARA -------'!$G$15='CAPITOL SPECTRUM 14 SİNEMALARI'!A465,HLOOKUP('CAPITOL SPECTRUM 14 SİNEMALARI'!A465,'[1]-------  H.S.ARA -------'!$G$15:$G$18,2,FALSE)," "))</f>
        <v>#REF!</v>
      </c>
      <c r="AE465" s="35" t="str">
        <f>IF(ISNA('[1]-------  H.S.ARA -------'!$H$15)," ",IF('[1]-------  H.S.ARA -------'!$H$15='CAPITOL SPECTRUM 14 SİNEMALARI'!A465,HLOOKUP('CAPITOL SPECTRUM 14 SİNEMALARI'!A465,'[1]-------  H.S.ARA -------'!$H$15:$H$18,2,FALSE)," "))</f>
        <v> </v>
      </c>
      <c r="AF465" s="35" t="e">
        <f>IF(ISNA('[1]-------  H.S.ARA -------'!$I$15)," ",IF('[1]-------  H.S.ARA -------'!$I$15='CAPITOL SPECTRUM 14 SİNEMALARI'!A465,HLOOKUP('CAPITOL SPECTRUM 14 SİNEMALARI'!A465,'[1]-------  H.S.ARA -------'!$I$15:$I$18,2,FALSE)," "))</f>
        <v>#REF!</v>
      </c>
      <c r="AG465" s="35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H465" s="33" t="str">
        <f>IF(ISNA('[1]-------  H.S.ARA -------'!$C$19)," ",IF('[1]-------  H.S.ARA -------'!$C$19='CAPITOL SPECTRUM 14 SİNEMALARI'!A465,HLOOKUP('CAPITOL SPECTRUM 14 SİNEMALARI'!A465,'[1]-------  H.S.ARA -------'!$C$19:$C$22,2,FALSE)," "))</f>
        <v> </v>
      </c>
      <c r="AI465" s="33" t="e">
        <f>IF(ISNA('[1]-------  H.S.ARA -------'!$D$19)," ",IF('[1]-------  H.S.ARA -------'!$D$19='CAPITOL SPECTRUM 14 SİNEMALARI'!A465,HLOOKUP('CAPITOL SPECTRUM 14 SİNEMALARI'!A465,'[1]-------  H.S.ARA -------'!$D$19:$D$22,2,FALSE)," "))</f>
        <v>#REF!</v>
      </c>
      <c r="AJ465" s="33" t="e">
        <f>IF(ISNA('[1]-------  H.S.ARA -------'!$E$19)," ",IF('[1]-------  H.S.ARA -------'!$E$19='CAPITOL SPECTRUM 14 SİNEMALARI'!A465,HLOOKUP('CAPITOL SPECTRUM 14 SİNEMALARI'!A465,'[1]-------  H.S.ARA -------'!$E$19:$E$22,2,FALSE)," "))</f>
        <v>#REF!</v>
      </c>
      <c r="AK465" s="33" t="e">
        <f>IF(ISNA('[1]-------  H.S.ARA -------'!$F$19)," ",IF('[1]-------  H.S.ARA -------'!$F$19='CAPITOL SPECTRUM 14 SİNEMALARI'!A465,HLOOKUP('CAPITOL SPECTRUM 14 SİNEMALARI'!A465,'[1]-------  H.S.ARA -------'!$F$19:$F$22,2,FALSE)," "))</f>
        <v>#REF!</v>
      </c>
      <c r="AL465" s="33" t="str">
        <f>IF(ISNA('[1]-------  H.S.ARA -------'!$G$19)," ",IF('[1]-------  H.S.ARA -------'!$G$19='CAPITOL SPECTRUM 14 SİNEMALARI'!A465,HLOOKUP('CAPITOL SPECTRUM 14 SİNEMALARI'!A465,'[1]-------  H.S.ARA -------'!$G$19:$G$22,2,FALSE)," "))</f>
        <v> </v>
      </c>
      <c r="AM465" s="33" t="e">
        <f>IF(ISNA('[1]-------  H.S.ARA -------'!$H$19)," ",IF('[1]-------  H.S.ARA -------'!$H$19='CAPITOL SPECTRUM 14 SİNEMALARI'!A465,HLOOKUP('CAPITOL SPECTRUM 14 SİNEMALARI'!A465,'[1]-------  H.S.ARA -------'!$H$19:$H$22,2,FALSE)," "))</f>
        <v>#REF!</v>
      </c>
      <c r="AN465" s="33" t="e">
        <f>IF(ISNA('[1]-------  H.S.ARA -------'!$I$19)," ",IF('[1]-------  H.S.ARA -------'!$I$19='CAPITOL SPECTRUM 14 SİNEMALARI'!A465,HLOOKUP('CAPITOL SPECTRUM 14 SİNEMALARI'!A465,'[1]-------  H.S.ARA -------'!$I$19:$I$22,2,FALSE)," "))</f>
        <v>#REF!</v>
      </c>
      <c r="AO465" s="33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P465" s="32" t="e">
        <f>IF(ISNA('[1]-------  H.S.ARA -------'!$C$23)," ",IF('[1]-------  H.S.ARA -------'!$C$23='CAPITOL SPECTRUM 14 SİNEMALARI'!A465,HLOOKUP('CAPITOL SPECTRUM 14 SİNEMALARI'!A465,'[1]-------  H.S.ARA -------'!$C$23:$C$26,2,FALSE)," "))</f>
        <v>#REF!</v>
      </c>
      <c r="AQ465" s="32" t="e">
        <f>IF(ISNA('[1]-------  H.S.ARA -------'!$D$23)," ",IF('[1]-------  H.S.ARA -------'!$D$23='CAPITOL SPECTRUM 14 SİNEMALARI'!A465,HLOOKUP('CAPITOL SPECTRUM 14 SİNEMALARI'!A465,'[1]-------  H.S.ARA -------'!$D$23:$D$26,2,FALSE)," "))</f>
        <v>#REF!</v>
      </c>
      <c r="AR465" s="32" t="e">
        <f>IF(ISNA('[1]-------  H.S.ARA -------'!$E$23)," ",IF('[1]-------  H.S.ARA -------'!$E$23='CAPITOL SPECTRUM 14 SİNEMALARI'!A465,HLOOKUP('CAPITOL SPECTRUM 14 SİNEMALARI'!A465,'[1]-------  H.S.ARA -------'!$E$23:$E$26,2,FALSE)," "))</f>
        <v>#REF!</v>
      </c>
      <c r="AS465" s="32" t="e">
        <f>IF(ISNA('[1]-------  H.S.ARA -------'!$F$23)," ",IF('[1]-------  H.S.ARA -------'!$F$23='CAPITOL SPECTRUM 14 SİNEMALARI'!A465,HLOOKUP('CAPITOL SPECTRUM 14 SİNEMALARI'!A465,'[1]-------  H.S.ARA -------'!$F$23:$F$26,2,FALSE)," "))</f>
        <v>#REF!</v>
      </c>
      <c r="AT465" s="32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U465" s="32" t="e">
        <f>IF(ISNA('[1]-------  H.S.ARA -------'!$H$23)," ",IF('[1]-------  H.S.ARA -------'!$H$23='CAPITOL SPECTRUM 14 SİNEMALARI'!A465,HLOOKUP('CAPITOL SPECTRUM 14 SİNEMALARI'!A465,'[1]-------  H.S.ARA -------'!$H$23:$H$26,2,FALSE)," "))</f>
        <v>#REF!</v>
      </c>
      <c r="AV465" s="32" t="e">
        <f>IF(ISNA('[1]-------  H.S.ARA -------'!$I$23)," ",IF('[1]-------  H.S.ARA -------'!$I$23='CAPITOL SPECTRUM 14 SİNEMALARI'!A465,HLOOKUP('CAPITOL SPECTRUM 14 SİNEMALARI'!A465,'[1]-------  H.S.ARA -------'!$I$23:$I$26,2,FALSE)," "))</f>
        <v>#REF!</v>
      </c>
      <c r="AW465" s="32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X465" s="34" t="e">
        <f>IF(ISNA('[1]-------  H.S.ARA -------'!$C$27)," ",IF('[1]-------  H.S.ARA -------'!$C$27='CAPITOL SPECTRUM 14 SİNEMALARI'!A465,HLOOKUP('CAPITOL SPECTRUM 14 SİNEMALARI'!A465,'[1]-------  H.S.ARA -------'!$C$27:$C$30,2,FALSE)," "))</f>
        <v>#REF!</v>
      </c>
      <c r="AY465" s="34" t="e">
        <f>IF(ISNA('[1]-------  H.S.ARA -------'!$D$27)," ",IF('[1]-------  H.S.ARA -------'!$D$27='CAPITOL SPECTRUM 14 SİNEMALARI'!A465,HLOOKUP('CAPITOL SPECTRUM 14 SİNEMALARI'!A465,'[1]-------  H.S.ARA -------'!$D$27:$D$30,2,FALSE)," "))</f>
        <v>#REF!</v>
      </c>
      <c r="AZ465" s="34" t="e">
        <f>IF(ISNA('[1]-------  H.S.ARA -------'!$E$27)," ",IF('[1]-------  H.S.ARA -------'!$E$27='CAPITOL SPECTRUM 14 SİNEMALARI'!A465,HLOOKUP('CAPITOL SPECTRUM 14 SİNEMALARI'!A465,'[1]-------  H.S.ARA -------'!$E$27:$E$30,2,FALSE)," "))</f>
        <v>#REF!</v>
      </c>
      <c r="BA465" s="34" t="e">
        <f>IF(ISNA('[1]-------  H.S.ARA -------'!$F$27)," ",IF('[1]-------  H.S.ARA -------'!$F$27='CAPITOL SPECTRUM 14 SİNEMALARI'!A465,HLOOKUP('CAPITOL SPECTRUM 14 SİNEMALARI'!A465,'[1]-------  H.S.ARA -------'!$F$27:$F$30,2,FALSE)," "))</f>
        <v>#REF!</v>
      </c>
      <c r="BB465" s="34" t="e">
        <f>IF(ISNA('[1]-------  H.S.ARA -------'!$G$27)," ",IF('[1]-------  H.S.ARA -------'!$G$27='CAPITOL SPECTRUM 14 SİNEMALARI'!A465,HLOOKUP('CAPITOL SPECTRUM 14 SİNEMALARI'!A465,'[1]-------  H.S.ARA -------'!$G$27:$G$30,2,FALSE)," "))</f>
        <v>#REF!</v>
      </c>
      <c r="BC465" s="34" t="e">
        <f>IF(ISNA('[1]-------  H.S.ARA -------'!$H$27)," ",IF('[1]-------  H.S.ARA -------'!$H$27='CAPITOL SPECTRUM 14 SİNEMALARI'!A465,HLOOKUP('CAPITOL SPECTRUM 14 SİNEMALARI'!A465,'[1]-------  H.S.ARA -------'!$H$27:$H$30,2,FALSE)," "))</f>
        <v>#REF!</v>
      </c>
      <c r="BD465" s="34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E465" s="34" t="e">
        <f>IF(ISNA('[1]-------  H.S.ARA -------'!$J$27)," ",IF('[1]-------  H.S.ARA -------'!$J$27='CAPITOL SPECTRUM 14 SİNEMALARI'!A465,HLOOKUP('CAPITOL SPECTRUM 14 SİNEMALARI'!A465,'[1]-------  H.S.ARA -------'!$J$27:$J$30,2,FALSE)," "))</f>
        <v>#REF!</v>
      </c>
      <c r="BF465" s="35" t="e">
        <f>IF(ISNA('[1]-------  H.S.ARA -------'!$C$31)," ",IF('[1]-------  H.S.ARA -------'!$C$31='CAPITOL SPECTRUM 14 SİNEMALARI'!A465,HLOOKUP('CAPITOL SPECTRUM 14 SİNEMALARI'!A465,'[1]-------  H.S.ARA -------'!$C$31:$C$34,2,FALSE)," "))</f>
        <v>#REF!</v>
      </c>
      <c r="BG465" s="35" t="e">
        <f>IF(ISNA('[1]-------  H.S.ARA -------'!$D$31)," ",IF('[1]-------  H.S.ARA -------'!$D$31='CAPITOL SPECTRUM 14 SİNEMALARI'!A465,HLOOKUP('CAPITOL SPECTRUM 14 SİNEMALARI'!A465,'[1]-------  H.S.ARA -------'!$D$31:$D$34,2,FALSE)," "))</f>
        <v>#REF!</v>
      </c>
      <c r="BH465" s="35" t="str">
        <f>IF(ISNA('[1]-------  H.S.ARA -------'!$E$31)," ",IF('[1]-------  H.S.ARA -------'!$E$31='CAPITOL SPECTRUM 14 SİNEMALARI'!A465,HLOOKUP('CAPITOL SPECTRUM 14 SİNEMALARI'!A465,'[1]-------  H.S.ARA -------'!$E$31:$E$34,2,FALSE)," "))</f>
        <v> </v>
      </c>
      <c r="BI465" s="35" t="e">
        <f>IF(ISNA('[1]-------  H.S.ARA -------'!$F$31)," ",IF('[1]-------  H.S.ARA -------'!$F$31='CAPITOL SPECTRUM 14 SİNEMALARI'!A465,HLOOKUP('CAPITOL SPECTRUM 14 SİNEMALARI'!A465,'[1]-------  H.S.ARA -------'!$F$31:$F$34,2,FALSE)," "))</f>
        <v>#REF!</v>
      </c>
      <c r="BJ465" s="35" t="e">
        <f>IF(ISNA('[1]-------  H.S.ARA -------'!$G$31)," ",IF('[1]-------  H.S.ARA -------'!$G$31='CAPITOL SPECTRUM 14 SİNEMALARI'!A465,HLOOKUP('CAPITOL SPECTRUM 14 SİNEMALARI'!A465,'[1]-------  H.S.ARA -------'!$G$31:$G$34,2,FALSE)," "))</f>
        <v>#REF!</v>
      </c>
      <c r="BK465" s="35" t="e">
        <f>IF(ISNA('[1]-------  H.S.ARA -------'!$H$31)," ",IF('[1]-------  H.S.ARA -------'!$H$31='CAPITOL SPECTRUM 14 SİNEMALARI'!A465,HLOOKUP('CAPITOL SPECTRUM 14 SİNEMALARI'!A465,'[1]-------  H.S.ARA -------'!$H$31:$H$34,2,FALSE)," "))</f>
        <v>#REF!</v>
      </c>
      <c r="BL465" s="35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M465" s="35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N465" s="33" t="e">
        <f>IF(ISNA('[1]-------  H.S.ARA -------'!$C$35)," ",IF('[1]-------  H.S.ARA -------'!$C$35='CAPITOL SPECTRUM 14 SİNEMALARI'!A465,HLOOKUP('CAPITOL SPECTRUM 14 SİNEMALARI'!A465,'[1]-------  H.S.ARA -------'!$C$35:$C$38,2,FALSE)," "))</f>
        <v>#REF!</v>
      </c>
      <c r="BO465" s="33" t="e">
        <f>IF(ISNA('[1]-------  H.S.ARA -------'!$D$35)," ",IF('[1]-------  H.S.ARA -------'!$D$35='CAPITOL SPECTRUM 14 SİNEMALARI'!A465,HLOOKUP('CAPITOL SPECTRUM 14 SİNEMALARI'!A465,'[1]-------  H.S.ARA -------'!$D$35:$D$38,2,FALSE)," "))</f>
        <v>#REF!</v>
      </c>
      <c r="BP465" s="33" t="e">
        <f>IF(ISNA('[1]-------  H.S.ARA -------'!$E$35)," ",IF('[1]-------  H.S.ARA -------'!$E$35='CAPITOL SPECTRUM 14 SİNEMALARI'!A465,HLOOKUP('CAPITOL SPECTRUM 14 SİNEMALARI'!A465,'[1]-------  H.S.ARA -------'!$E$35:$E$38,2,FALSE)," "))</f>
        <v>#REF!</v>
      </c>
      <c r="BQ465" s="33" t="e">
        <f>IF(ISNA('[1]-------  H.S.ARA -------'!$F$35)," ",IF('[1]-------  H.S.ARA -------'!$F$35='CAPITOL SPECTRUM 14 SİNEMALARI'!A465,HLOOKUP('CAPITOL SPECTRUM 14 SİNEMALARI'!A465,'[1]-------  H.S.ARA -------'!$F$35:$F$38,2,FALSE)," "))</f>
        <v>#REF!</v>
      </c>
      <c r="BR465" s="33" t="e">
        <f>IF(ISNA('[1]-------  H.S.ARA -------'!$G$35)," ",IF('[1]-------  H.S.ARA -------'!$G$35='CAPITOL SPECTRUM 14 SİNEMALARI'!A465,HLOOKUP('CAPITOL SPECTRUM 14 SİNEMALARI'!A465,'[1]-------  H.S.ARA -------'!$G$35:$G$38,2,FALSE)," "))</f>
        <v>#REF!</v>
      </c>
      <c r="BS465" s="33" t="str">
        <f>IF(ISNA('[1]-------  H.S.ARA -------'!$H$35)," ",IF('[1]-------  H.S.ARA -------'!$H$35='CAPITOL SPECTRUM 14 SİNEMALARI'!A465,HLOOKUP('CAPITOL SPECTRUM 14 SİNEMALARI'!A465,'[1]-------  H.S.ARA -------'!$H$35:$H$38,2,FALSE)," "))</f>
        <v> </v>
      </c>
      <c r="BT465" s="33" t="e">
        <f>IF(ISNA('[1]-------  H.S.ARA -------'!$I$35)," ",IF('[1]-------  H.S.ARA -------'!$I$35='CAPITOL SPECTRUM 14 SİNEMALARI'!A465,HLOOKUP('CAPITOL SPECTRUM 14 SİNEMALARI'!A465,'[1]-------  H.S.ARA -------'!$I$35:$I$38,2,FALSE)," "))</f>
        <v>#REF!</v>
      </c>
      <c r="BU465" s="33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V465" s="32" t="e">
        <f>IF(ISNA('[1]-------  H.S.ARA -------'!$C$39)," ",IF('[1]-------  H.S.ARA -------'!$C$39='CAPITOL SPECTRUM 14 SİNEMALARI'!A465,HLOOKUP('CAPITOL SPECTRUM 14 SİNEMALARI'!A465,'[1]-------  H.S.ARA -------'!$C$39:$C$42,2,FALSE)," "))</f>
        <v>#REF!</v>
      </c>
      <c r="BW465" s="32" t="str">
        <f>IF(ISNA('[1]-------  H.S.ARA -------'!$D$39)," ",IF('[1]-------  H.S.ARA -------'!$D$39='CAPITOL SPECTRUM 14 SİNEMALARI'!A465,HLOOKUP('CAPITOL SPECTRUM 14 SİNEMALARI'!A465,'[1]-------  H.S.ARA -------'!$D$39:$D$42,2,FALSE)," "))</f>
        <v> </v>
      </c>
      <c r="BX465" s="32" t="e">
        <f>IF(ISNA('[1]-------  H.S.ARA -------'!$E$39)," ",IF('[1]-------  H.S.ARA -------'!$E$39='CAPITOL SPECTRUM 14 SİNEMALARI'!A465,HLOOKUP('CAPITOL SPECTRUM 14 SİNEMALARI'!A465,'[1]-------  H.S.ARA -------'!$E$39:$E$42,2,FALSE)," "))</f>
        <v>#REF!</v>
      </c>
      <c r="BY465" s="32" t="e">
        <f>IF(ISNA('[1]-------  H.S.ARA -------'!$F$39)," ",IF('[1]-------  H.S.ARA -------'!$F$39='CAPITOL SPECTRUM 14 SİNEMALARI'!A465,HLOOKUP('CAPITOL SPECTRUM 14 SİNEMALARI'!A465,'[1]-------  H.S.ARA -------'!$F$39:$F$42,2,FALSE)," "))</f>
        <v>#REF!</v>
      </c>
      <c r="BZ465" s="32" t="e">
        <f>IF(ISNA('[1]-------  H.S.ARA -------'!$G$39)," ",IF('[1]-------  H.S.ARA -------'!$G$39='CAPITOL SPECTRUM 14 SİNEMALARI'!A465,HLOOKUP('CAPITOL SPECTRUM 14 SİNEMALARI'!A465,'[1]-------  H.S.ARA -------'!$G$39:$G$42,2,FALSE)," "))</f>
        <v>#REF!</v>
      </c>
      <c r="CA465" s="32" t="e">
        <f>IF(ISNA('[1]-------  H.S.ARA -------'!$H$39)," ",IF('[1]-------  H.S.ARA -------'!$H$39='CAPITOL SPECTRUM 14 SİNEMALARI'!A465,HLOOKUP('CAPITOL SPECTRUM 14 SİNEMALARI'!A465,'[1]-------  H.S.ARA -------'!$H$39:$H$42,2,FALSE)," "))</f>
        <v>#REF!</v>
      </c>
      <c r="CB465" s="32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CC465" s="32" t="e">
        <f>IF(ISNA('[1]-------  H.S.ARA -------'!$J$39)," ",IF('[1]-------  H.S.ARA -------'!$J$39='CAPITOL SPECTRUM 14 SİNEMALARI'!A465,HLOOKUP('CAPITOL SPECTRUM 14 SİNEMALARI'!A465,'[1]-------  H.S.ARA -------'!$J$39:$J$42,2,FALSE)," "))</f>
        <v>#REF!</v>
      </c>
      <c r="CD465" s="34" t="e">
        <f>IF(ISNA('[1]-------  H.S.ARA -------'!$C$43)," ",IF('[1]-------  H.S.ARA -------'!$C$43='CAPITOL SPECTRUM 14 SİNEMALARI'!A465,HLOOKUP('CAPITOL SPECTRUM 14 SİNEMALARI'!A465,'[1]-------  H.S.ARA -------'!$C$43:$C$46,2,FALSE)," "))</f>
        <v>#REF!</v>
      </c>
      <c r="CE465" s="34" t="e">
        <f>IF(ISNA('[1]-------  H.S.ARA -------'!$D$43)," ",IF('[1]-------  H.S.ARA -------'!$D$43='CAPITOL SPECTRUM 14 SİNEMALARI'!A465,HLOOKUP('CAPITOL SPECTRUM 14 SİNEMALARI'!A465,'[1]-------  H.S.ARA -------'!$D$43:$D$46,2,FALSE)," "))</f>
        <v>#REF!</v>
      </c>
      <c r="CF465" s="34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CG465" s="34" t="e">
        <f>IF(ISNA('[1]-------  H.S.ARA -------'!$F$43)," ",IF('[1]-------  H.S.ARA -------'!$F$43='CAPITOL SPECTRUM 14 SİNEMALARI'!A465,HLOOKUP('CAPITOL SPECTRUM 14 SİNEMALARI'!A465,'[1]-------  H.S.ARA -------'!$F$43:$F$46,2,FALSE)," "))</f>
        <v>#REF!</v>
      </c>
      <c r="CH465" s="34" t="e">
        <f>IF(ISNA('[1]-------  H.S.ARA -------'!$G$43)," ",IF('[1]-------  H.S.ARA -------'!$G$43='CAPITOL SPECTRUM 14 SİNEMALARI'!A465,HLOOKUP('CAPITOL SPECTRUM 14 SİNEMALARI'!A465,'[1]-------  H.S.ARA -------'!$G$43:$G$46,2,FALSE)," "))</f>
        <v>#REF!</v>
      </c>
      <c r="CI465" s="34" t="e">
        <f>IF(ISNA('[1]-------  H.S.ARA -------'!$H$43)," ",IF('[1]-------  H.S.ARA -------'!$H$43='CAPITOL SPECTRUM 14 SİNEMALARI'!A465,HLOOKUP('CAPITOL SPECTRUM 14 SİNEMALARI'!A465,'[1]-------  H.S.ARA -------'!$H$43:$H$46,2,FALSE)," "))</f>
        <v>#REF!</v>
      </c>
      <c r="CJ465" s="34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K465" s="34" t="e">
        <f>IF(ISNA('[1]-------  H.S.ARA -------'!$J$43)," ",IF('[1]-------  H.S.ARA -------'!$J$43='CAPITOL SPECTRUM 14 SİNEMALARI'!A465,HLOOKUP('CAPITOL SPECTRUM 14 SİNEMALARI'!A465,'[1]-------  H.S.ARA -------'!$J$43:$J$46,2,FALSE)," "))</f>
        <v>#REF!</v>
      </c>
      <c r="CL465" s="35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M465" s="35" t="e">
        <f>IF(ISNA('[1]-------  H.S.ARA -------'!$D$47)," ",IF('[1]-------  H.S.ARA -------'!$D$47='CAPITOL SPECTRUM 14 SİNEMALARI'!A465,HLOOKUP('CAPITOL SPECTRUM 14 SİNEMALARI'!A465,'[1]-------  H.S.ARA -------'!$D$47:$D$50,2,FALSE)," "))</f>
        <v>#REF!</v>
      </c>
      <c r="CN465" s="35" t="e">
        <f>IF(ISNA('[1]-------  H.S.ARA -------'!$E$47)," ",IF('[1]-------  H.S.ARA -------'!$E$47='CAPITOL SPECTRUM 14 SİNEMALARI'!A465,HLOOKUP('CAPITOL SPECTRUM 14 SİNEMALARI'!A465,'[1]-------  H.S.ARA -------'!$E$47:$E$50,2,FALSE)," "))</f>
        <v>#REF!</v>
      </c>
      <c r="CO465" s="35" t="e">
        <f>IF(ISNA('[1]-------  H.S.ARA -------'!$F$47)," ",IF('[1]-------  H.S.ARA -------'!$F$47='CAPITOL SPECTRUM 14 SİNEMALARI'!A465,HLOOKUP('CAPITOL SPECTRUM 14 SİNEMALARI'!A465,'[1]-------  H.S.ARA -------'!$F$47:$F$50,2,FALSE)," "))</f>
        <v>#REF!</v>
      </c>
      <c r="CP465" s="35" t="e">
        <f>IF(ISNA('[1]-------  H.S.ARA -------'!$G$47)," ",IF('[1]-------  H.S.ARA -------'!$G$47='CAPITOL SPECTRUM 14 SİNEMALARI'!A465,HLOOKUP('CAPITOL SPECTRUM 14 SİNEMALARI'!A465,'[1]-------  H.S.ARA -------'!$G$47:$G$50,2,FALSE)," "))</f>
        <v>#REF!</v>
      </c>
      <c r="CQ465" s="35" t="e">
        <f>IF(ISNA('[1]-------  H.S.ARA -------'!$H$47)," ",IF('[1]-------  H.S.ARA -------'!$H$47='CAPITOL SPECTRUM 14 SİNEMALARI'!A465,HLOOKUP('CAPITOL SPECTRUM 14 SİNEMALARI'!A465,'[1]-------  H.S.ARA -------'!$H$47:$H$50,2,FALSE)," "))</f>
        <v>#REF!</v>
      </c>
      <c r="CR465" s="35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S465" s="35" t="e">
        <f>IF(ISNA('[1]-------  H.S.ARA -------'!$J$47)," ",IF('[1]-------  H.S.ARA -------'!$J$47='CAPITOL SPECTRUM 14 SİNEMALARI'!A465,HLOOKUP('CAPITOL SPECTRUM 14 SİNEMALARI'!A465,'[1]-------  H.S.ARA -------'!$J$47:$J$50,2,FALSE)," "))</f>
        <v>#REF!</v>
      </c>
    </row>
    <row r="466" spans="1:97" ht="12.75">
      <c r="A466" s="36" t="str">
        <f>+A11</f>
        <v>Yerçekimi (3D-orijinal)</v>
      </c>
      <c r="B466" s="32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32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32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32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32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32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32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32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33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33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33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33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33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33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33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33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34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34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34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34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34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34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34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34" t="str">
        <f>IF(ISNA('[1]-------  H.S.ARA -------'!$J$11)," ",IF('[1]-------  H.S.ARA -------'!$J$11='CAPITOL SPECTRUM 14 SİNEMALARI'!A466,HLOOKUP('CAPITOL SPECTRUM 14 SİNEMALARI'!A466,'[1]-------  H.S.ARA -------'!$J$11:$J$14,2,FALSE)," "))</f>
        <v> </v>
      </c>
      <c r="Z466" s="35" t="str">
        <f>IF(ISNA('[1]-------  H.S.ARA -------'!$C$15)," ",IF('[1]-------  H.S.ARA -------'!$C$15='CAPITOL SPECTRUM 14 SİNEMALARI'!A466,HLOOKUP('CAPITOL SPECTRUM 14 SİNEMALARI'!A466,'[1]-------  H.S.ARA -------'!$C$15:$C$18,2,FALSE)," "))</f>
        <v> </v>
      </c>
      <c r="AA466" s="35" t="str">
        <f>IF(ISNA('[1]-------  H.S.ARA -------'!$D$15)," ",IF('[1]-------  H.S.ARA -------'!$D$15='CAPITOL SPECTRUM 14 SİNEMALARI'!A466,HLOOKUP('CAPITOL SPECTRUM 14 SİNEMALARI'!A466,'[1]-------  H.S.ARA -------'!$D$15:$D$18,2,FALSE)," "))</f>
        <v> </v>
      </c>
      <c r="AB466" s="35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AC466" s="35" t="str">
        <f>IF(ISNA('[1]-------  H.S.ARA -------'!$F$15)," ",IF('[1]-------  H.S.ARA -------'!$F$15='CAPITOL SPECTRUM 14 SİNEMALARI'!A466,HLOOKUP('CAPITOL SPECTRUM 14 SİNEMALARI'!A466,'[1]-------  H.S.ARA -------'!$F$15:$F$18,2,FALSE)," "))</f>
        <v> </v>
      </c>
      <c r="AD466" s="35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E466" s="35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F466" s="35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G466" s="35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H466" s="33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I466" s="33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J466" s="33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K466" s="33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L466" s="33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M466" s="33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N466" s="33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O466" s="33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P466" s="32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Q466" s="32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R466" s="32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S466" s="32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T466" s="32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U466" s="32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V466" s="32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W466" s="32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X466" s="34">
        <f>IF(ISNA('[1]-------  H.S.ARA -------'!$C$27)," ",IF('[1]-------  H.S.ARA -------'!$C$27='CAPITOL SPECTRUM 14 SİNEMALARI'!A466,HLOOKUP('CAPITOL SPECTRUM 14 SİNEMALARI'!A466,'[1]-------  H.S.ARA -------'!$C$27:$C$30,2,FALSE)," "))</f>
        <v>0.4583333333333333</v>
      </c>
      <c r="AY466" s="34">
        <f>IF(ISNA('[1]-------  H.S.ARA -------'!$D$27)," ",IF('[1]-------  H.S.ARA -------'!$D$27='CAPITOL SPECTRUM 14 SİNEMALARI'!A466,HLOOKUP('CAPITOL SPECTRUM 14 SİNEMALARI'!A466,'[1]-------  H.S.ARA -------'!$D$27:$D$30,2,FALSE)," "))</f>
        <v>0.5416666666666666</v>
      </c>
      <c r="AZ466" s="34">
        <f>IF(ISNA('[1]-------  H.S.ARA -------'!$E$27)," ",IF('[1]-------  H.S.ARA -------'!$E$27='CAPITOL SPECTRUM 14 SİNEMALARI'!A466,HLOOKUP('CAPITOL SPECTRUM 14 SİNEMALARI'!A466,'[1]-------  H.S.ARA -------'!$E$27:$E$30,2,FALSE)," "))</f>
        <v>0.6354166666666666</v>
      </c>
      <c r="BA466" s="34">
        <f>IF(ISNA('[1]-------  H.S.ARA -------'!$F$27)," ",IF('[1]-------  H.S.ARA -------'!$F$27='CAPITOL SPECTRUM 14 SİNEMALARI'!A466,HLOOKUP('CAPITOL SPECTRUM 14 SİNEMALARI'!A466,'[1]-------  H.S.ARA -------'!$F$27:$F$30,2,FALSE)," "))</f>
        <v>0.71875</v>
      </c>
      <c r="BB466" s="34">
        <f>IF(ISNA('[1]-------  H.S.ARA -------'!$G$27)," ",IF('[1]-------  H.S.ARA -------'!$G$27='CAPITOL SPECTRUM 14 SİNEMALARI'!A466,HLOOKUP('CAPITOL SPECTRUM 14 SİNEMALARI'!A466,'[1]-------  H.S.ARA -------'!$G$27:$G$30,2,FALSE)," "))</f>
        <v>0.8125</v>
      </c>
      <c r="BC466" s="34">
        <f>IF(ISNA('[1]-------  H.S.ARA -------'!$H$27)," ",IF('[1]-------  H.S.ARA -------'!$H$27='CAPITOL SPECTRUM 14 SİNEMALARI'!A466,HLOOKUP('CAPITOL SPECTRUM 14 SİNEMALARI'!A466,'[1]-------  H.S.ARA -------'!$H$27:$H$30,2,FALSE)," "))</f>
        <v>0.90625</v>
      </c>
      <c r="BD466" s="34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E466" s="34">
        <f>IF(ISNA('[1]-------  H.S.ARA -------'!$J$27)," ",IF('[1]-------  H.S.ARA -------'!$J$27='CAPITOL SPECTRUM 14 SİNEMALARI'!A466,HLOOKUP('CAPITOL SPECTRUM 14 SİNEMALARI'!A466,'[1]-------  H.S.ARA -------'!$J$27:$J$30,2,FALSE)," "))</f>
        <v>0.9895833333333334</v>
      </c>
      <c r="BF466" s="35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G466" s="35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H466" s="35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I466" s="35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J466" s="35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K466" s="35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L466" s="35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M466" s="35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N466" s="33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O466" s="33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P466" s="33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Q466" s="33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R466" s="33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S466" s="33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T466" s="33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U466" s="33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V466" s="32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W466" s="32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X466" s="32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Y466" s="32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Z466" s="32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CA466" s="32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CB466" s="32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CC466" s="32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D466" s="34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E466" s="34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F466" s="34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G466" s="34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H466" s="34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I466" s="34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J466" s="34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K466" s="34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L466" s="35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M466" s="35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N466" s="35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O466" s="35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P466" s="35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Q466" s="35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R466" s="35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S466" s="35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7" ht="12.75">
      <c r="A467" s="31" t="str">
        <f>+A7</f>
        <v>Acemi Gladyatör (3D-Türkçe)</v>
      </c>
      <c r="B467" s="32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32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32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E467" s="32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F467" s="32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G467" s="32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32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32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33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33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33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33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33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33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33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33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34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34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34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34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34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34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34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34" t="str">
        <f>IF(ISNA('[1]-------  H.S.ARA -------'!$J$11)," ",IF('[1]-------  H.S.ARA -------'!$J$11='CAPITOL SPECTRUM 14 SİNEMALARI'!A467,HLOOKUP('CAPITOL SPECTRUM 14 SİNEMALARI'!A467,'[1]-------  H.S.ARA -------'!$J$11:$J$14,2,FALSE)," "))</f>
        <v> </v>
      </c>
      <c r="Z467" s="35" t="str">
        <f>IF(ISNA('[1]-------  H.S.ARA -------'!$C$15)," ",IF('[1]-------  H.S.ARA -------'!$C$15='CAPITOL SPECTRUM 14 SİNEMALARI'!A467,HLOOKUP('CAPITOL SPECTRUM 14 SİNEMALARI'!A467,'[1]-------  H.S.ARA -------'!$C$15:$C$18,2,FALSE)," "))</f>
        <v> </v>
      </c>
      <c r="AA467" s="35" t="str">
        <f>IF(ISNA('[1]-------  H.S.ARA -------'!$D$15)," ",IF('[1]-------  H.S.ARA -------'!$D$15='CAPITOL SPECTRUM 14 SİNEMALARI'!A467,HLOOKUP('CAPITOL SPECTRUM 14 SİNEMALARI'!A467,'[1]-------  H.S.ARA -------'!$D$15:$D$18,2,FALSE)," "))</f>
        <v> </v>
      </c>
      <c r="AB467" s="35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AC467" s="35" t="str">
        <f>IF(ISNA('[1]-------  H.S.ARA -------'!$F$15)," ",IF('[1]-------  H.S.ARA -------'!$F$15='CAPITOL SPECTRUM 14 SİNEMALARI'!A467,HLOOKUP('CAPITOL SPECTRUM 14 SİNEMALARI'!A467,'[1]-------  H.S.ARA -------'!$F$15:$F$18,2,FALSE)," "))</f>
        <v> </v>
      </c>
      <c r="AD467" s="35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AE467" s="35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AF467" s="35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G467" s="35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H467" s="33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AI467" s="33" t="str">
        <f>IF(ISNA('[1]-------  H.S.ARA -------'!$D$19)," ",IF('[1]-------  H.S.ARA -------'!$D$19='CAPITOL SPECTRUM 14 SİNEMALARI'!A467,HLOOKUP('CAPITOL SPECTRUM 14 SİNEMALARI'!A467,'[1]-------  H.S.ARA -------'!$D$19:$D$22,2,FALSE)," "))</f>
        <v> </v>
      </c>
      <c r="AJ467" s="33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K467" s="33" t="str">
        <f>IF(ISNA('[1]-------  H.S.ARA -------'!$F$19)," ",IF('[1]-------  H.S.ARA -------'!$F$19='CAPITOL SPECTRUM 14 SİNEMALARI'!A467,HLOOKUP('CAPITOL SPECTRUM 14 SİNEMALARI'!A467,'[1]-------  H.S.ARA -------'!$F$19:$F$22,2,FALSE)," "))</f>
        <v> </v>
      </c>
      <c r="AL467" s="33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M467" s="33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N467" s="33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O467" s="33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P467" s="32">
        <f>IF(ISNA('[1]-------  H.S.ARA -------'!$C$23)," ",IF('[1]-------  H.S.ARA -------'!$C$23='CAPITOL SPECTRUM 14 SİNEMALARI'!A467,HLOOKUP('CAPITOL SPECTRUM 14 SİNEMALARI'!A467,'[1]-------  H.S.ARA -------'!$C$23:$C$26,2,FALSE)," "))</f>
        <v>0.46875</v>
      </c>
      <c r="AQ467" s="32">
        <f>IF(ISNA('[1]-------  H.S.ARA -------'!$D$23)," ",IF('[1]-------  H.S.ARA -------'!$D$23='CAPITOL SPECTRUM 14 SİNEMALARI'!A467,HLOOKUP('CAPITOL SPECTRUM 14 SİNEMALARI'!A467,'[1]-------  H.S.ARA -------'!$D$23:$D$26,2,FALSE)," "))</f>
        <v>0.5520833333333334</v>
      </c>
      <c r="AR467" s="32">
        <f>IF(ISNA('[1]-------  H.S.ARA -------'!$E$23)," ",IF('[1]-------  H.S.ARA -------'!$E$23='CAPITOL SPECTRUM 14 SİNEMALARI'!A467,HLOOKUP('CAPITOL SPECTRUM 14 SİNEMALARI'!A467,'[1]-------  H.S.ARA -------'!$E$23:$E$26,2,FALSE)," "))</f>
        <v>0.6458333333333334</v>
      </c>
      <c r="AS467" s="32">
        <f>IF(ISNA('[1]-------  H.S.ARA -------'!$F$23)," ",IF('[1]-------  H.S.ARA -------'!$F$23='CAPITOL SPECTRUM 14 SİNEMALARI'!A467,HLOOKUP('CAPITOL SPECTRUM 14 SİNEMALARI'!A467,'[1]-------  H.S.ARA -------'!$F$23:$F$26,2,FALSE)," "))</f>
        <v>0.7395833333333334</v>
      </c>
      <c r="AT467" s="32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U467" s="32">
        <f>IF(ISNA('[1]-------  H.S.ARA -------'!$H$23)," ",IF('[1]-------  H.S.ARA -------'!$H$23='CAPITOL SPECTRUM 14 SİNEMALARI'!A467,HLOOKUP('CAPITOL SPECTRUM 14 SİNEMALARI'!A467,'[1]-------  H.S.ARA -------'!$H$23:$H$26,2,FALSE)," "))</f>
        <v>0.8333333333333334</v>
      </c>
      <c r="AV467" s="32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W467" s="32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X467" s="34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Y467" s="34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Z467" s="34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BA467" s="34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BB467" s="34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BC467" s="34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D467" s="34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E467" s="34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F467" s="35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G467" s="35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H467" s="35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I467" s="35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J467" s="35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K467" s="35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L467" s="35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M467" s="35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N467" s="33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O467" s="33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P467" s="33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Q467" s="33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R467" s="33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S467" s="33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T467" s="33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U467" s="33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V467" s="32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W467" s="32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X467" s="32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Y467" s="32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Z467" s="32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CA467" s="32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CB467" s="32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CC467" s="32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D467" s="34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CE467" s="34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CF467" s="34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G467" s="34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CH467" s="34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CI467" s="34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J467" s="34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K467" s="34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L467" s="35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M467" s="35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N467" s="35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O467" s="35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P467" s="35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Q467" s="35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R467" s="35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S467" s="35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7" ht="12.75">
      <c r="A468" s="36" t="str">
        <f>+A14</f>
        <v>Kahraman İkili (Türkçe)</v>
      </c>
      <c r="B468" s="32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32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32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32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32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32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32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32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33">
        <f>IF(ISNA('[1]-------  H.S.ARA -------'!$C$7)," ",IF('[1]-------  H.S.ARA -------'!$C$7='CAPITOL SPECTRUM 14 SİNEMALARI'!A468,HLOOKUP('CAPITOL SPECTRUM 14 SİNEMALARI'!A468,'[1]-------  H.S.ARA -------'!$C$7:$C$10,2,FALSE)," "))</f>
        <v>0.4583333333333333</v>
      </c>
      <c r="K468" s="33">
        <f>IF(ISNA('[1]-------  H.S.ARA -------'!$D$7)," ",IF('[1]-------  H.S.ARA -------'!$D$7='CAPITOL SPECTRUM 14 SİNEMALARI'!A468,HLOOKUP('CAPITOL SPECTRUM 14 SİNEMALARI'!A468,'[1]-------  H.S.ARA -------'!$D$7:$D$10,2,FALSE)," "))</f>
        <v>0.5416666666666666</v>
      </c>
      <c r="L468" s="33">
        <f>IF(ISNA('[1]-------  H.S.ARA -------'!$E$7)," ",IF('[1]-------  H.S.ARA -------'!$E$7='CAPITOL SPECTRUM 14 SİNEMALARI'!A468,HLOOKUP('CAPITOL SPECTRUM 14 SİNEMALARI'!A468,'[1]-------  H.S.ARA -------'!$E$7:$E$10,2,FALSE)," "))</f>
        <v>0.6354166666666666</v>
      </c>
      <c r="M468" s="33">
        <f>IF(ISNA('[1]-------  H.S.ARA -------'!$F$7)," ",IF('[1]-------  H.S.ARA -------'!$F$7='CAPITOL SPECTRUM 14 SİNEMALARI'!A468,HLOOKUP('CAPITOL SPECTRUM 14 SİNEMALARI'!A468,'[1]-------  H.S.ARA -------'!$F$7:$F$10,2,FALSE)," "))</f>
        <v>0.7291666666666666</v>
      </c>
      <c r="N468" s="33">
        <f>IF(ISNA('[1]-------  H.S.ARA -------'!$G$7)," ",IF('[1]-------  H.S.ARA -------'!$G$7='CAPITOL SPECTRUM 14 SİNEMALARI'!A468,HLOOKUP('CAPITOL SPECTRUM 14 SİNEMALARI'!A468,'[1]-------  H.S.ARA -------'!$G$7:$G$10,2,FALSE)," "))</f>
        <v>0.8194444444444445</v>
      </c>
      <c r="O468" s="33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33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33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34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34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34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34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34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34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34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34" t="str">
        <f>IF(ISNA('[1]-------  H.S.ARA -------'!$J$11)," ",IF('[1]-------  H.S.ARA -------'!$J$11='CAPITOL SPECTRUM 14 SİNEMALARI'!A468,HLOOKUP('CAPITOL SPECTRUM 14 SİNEMALARI'!A468,'[1]-------  H.S.ARA -------'!$J$11:$J$14,2,FALSE)," "))</f>
        <v> </v>
      </c>
      <c r="Z468" s="35" t="str">
        <f>IF(ISNA('[1]-------  H.S.ARA -------'!$C$15)," ",IF('[1]-------  H.S.ARA -------'!$C$15='CAPITOL SPECTRUM 14 SİNEMALARI'!A468,HLOOKUP('CAPITOL SPECTRUM 14 SİNEMALARI'!A468,'[1]-------  H.S.ARA -------'!$C$15:$C$18,2,FALSE)," "))</f>
        <v> </v>
      </c>
      <c r="AA468" s="35" t="str">
        <f>IF(ISNA('[1]-------  H.S.ARA -------'!$D$15)," ",IF('[1]-------  H.S.ARA -------'!$D$15='CAPITOL SPECTRUM 14 SİNEMALARI'!A468,HLOOKUP('CAPITOL SPECTRUM 14 SİNEMALARI'!A468,'[1]-------  H.S.ARA -------'!$D$15:$D$18,2,FALSE)," "))</f>
        <v> </v>
      </c>
      <c r="AB468" s="35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AC468" s="35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D468" s="35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E468" s="35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F468" s="35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G468" s="35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H468" s="33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I468" s="33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J468" s="33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K468" s="33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L468" s="33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M468" s="33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N468" s="33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O468" s="33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P468" s="32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Q468" s="32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R468" s="32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S468" s="32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T468" s="32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U468" s="32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V468" s="32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W468" s="32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X468" s="34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Y468" s="34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Z468" s="34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BA468" s="34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BB468" s="34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BC468" s="34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D468" s="34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E468" s="34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F468" s="35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G468" s="35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H468" s="35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I468" s="35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J468" s="35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K468" s="35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L468" s="35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M468" s="35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N468" s="33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O468" s="33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P468" s="33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Q468" s="33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R468" s="33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S468" s="33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T468" s="33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U468" s="33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V468" s="32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W468" s="32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X468" s="32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Y468" s="32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Z468" s="32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CA468" s="32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CB468" s="32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CC468" s="32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D468" s="34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E468" s="34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F468" s="34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G468" s="34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H468" s="34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I468" s="34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J468" s="34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K468" s="34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L468" s="35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M468" s="35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N468" s="35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O468" s="35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P468" s="35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Q468" s="35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R468" s="35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S468" s="35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7" ht="12.75">
      <c r="A469" s="31" t="str">
        <f>+A8</f>
        <v>Çılgın Hırsız 2 (3D-türkçe)</v>
      </c>
      <c r="B469" s="32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32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32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32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32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32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32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32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33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33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33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33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33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33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33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33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34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34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T469" s="34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34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V469" s="34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34" t="str">
        <f>IF(ISNA('[1]-------  H.S.ARA -------'!$H$11)," ",IF('[1]-------  H.S.ARA -------'!$H$11='CAPITOL SPECTRUM 14 SİNEMALARI'!A469,HLOOKUP('CAPITOL SPECTRUM 14 SİNEMALARI'!A469,'[1]-------  H.S.ARA -------'!$H$11:$H$14,2,FALSE)," "))</f>
        <v> </v>
      </c>
      <c r="X469" s="34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34" t="str">
        <f>IF(ISNA('[1]-------  H.S.ARA -------'!$J$11)," ",IF('[1]-------  H.S.ARA -------'!$J$11='CAPITOL SPECTRUM 14 SİNEMALARI'!A469,HLOOKUP('CAPITOL SPECTRUM 14 SİNEMALARI'!A469,'[1]-------  H.S.ARA -------'!$J$11:$J$14,2,FALSE)," "))</f>
        <v> </v>
      </c>
      <c r="Z469" s="35" t="str">
        <f>IF(ISNA('[1]-------  H.S.ARA -------'!$C$15)," ",IF('[1]-------  H.S.ARA -------'!$C$15='CAPITOL SPECTRUM 14 SİNEMALARI'!A469,HLOOKUP('CAPITOL SPECTRUM 14 SİNEMALARI'!A469,'[1]-------  H.S.ARA -------'!$C$15:$C$18,2,FALSE)," "))</f>
        <v> </v>
      </c>
      <c r="AA469" s="35" t="str">
        <f>IF(ISNA('[1]-------  H.S.ARA -------'!$D$15)," ",IF('[1]-------  H.S.ARA -------'!$D$15='CAPITOL SPECTRUM 14 SİNEMALARI'!A469,HLOOKUP('CAPITOL SPECTRUM 14 SİNEMALARI'!A469,'[1]-------  H.S.ARA -------'!$D$15:$D$18,2,FALSE)," "))</f>
        <v> </v>
      </c>
      <c r="AB469" s="35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AC469" s="35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D469" s="35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E469" s="35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F469" s="35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G469" s="35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H469" s="33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I469" s="33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J469" s="33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K469" s="33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L469" s="33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M469" s="33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N469" s="33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O469" s="33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P469" s="32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Q469" s="32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R469" s="32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S469" s="32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T469" s="32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U469" s="32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V469" s="32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W469" s="32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X469" s="34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Y469" s="34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Z469" s="34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BA469" s="34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BB469" s="34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BC469" s="34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D469" s="34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E469" s="34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F469" s="35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G469" s="35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H469" s="35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I469" s="35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J469" s="35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K469" s="35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L469" s="35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M469" s="35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N469" s="33">
        <f>IF(ISNA('[1]-------  H.S.ARA -------'!$C$35)," ",IF('[1]-------  H.S.ARA -------'!$C$35='CAPITOL SPECTRUM 14 SİNEMALARI'!A469,HLOOKUP('CAPITOL SPECTRUM 14 SİNEMALARI'!A469,'[1]-------  H.S.ARA -------'!$C$35:$C$38,2,FALSE)," "))</f>
        <v>0.4583333333333333</v>
      </c>
      <c r="BO469" s="33">
        <f>IF(ISNA('[1]-------  H.S.ARA -------'!$D$35)," ",IF('[1]-------  H.S.ARA -------'!$D$35='CAPITOL SPECTRUM 14 SİNEMALARI'!A469,HLOOKUP('CAPITOL SPECTRUM 14 SİNEMALARI'!A469,'[1]-------  H.S.ARA -------'!$D$35:$D$38,2,FALSE)," "))</f>
        <v>0.5520833333333334</v>
      </c>
      <c r="BP469" s="33">
        <f>IF(ISNA('[1]-------  H.S.ARA -------'!$E$35)," ",IF('[1]-------  H.S.ARA -------'!$E$35='CAPITOL SPECTRUM 14 SİNEMALARI'!A469,HLOOKUP('CAPITOL SPECTRUM 14 SİNEMALARI'!A469,'[1]-------  H.S.ARA -------'!$E$35:$E$38,2,FALSE)," "))</f>
        <v>0.6458333333333334</v>
      </c>
      <c r="BQ469" s="33">
        <f>IF(ISNA('[1]-------  H.S.ARA -------'!$F$35)," ",IF('[1]-------  H.S.ARA -------'!$F$35='CAPITOL SPECTRUM 14 SİNEMALARI'!A469,HLOOKUP('CAPITOL SPECTRUM 14 SİNEMALARI'!A469,'[1]-------  H.S.ARA -------'!$F$35:$F$38,2,FALSE)," "))</f>
        <v>0.7291666666666666</v>
      </c>
      <c r="BR469" s="33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S469" s="33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T469" s="33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U469" s="33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V469" s="32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W469" s="32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X469" s="32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Y469" s="32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Z469" s="32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CA469" s="32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CB469" s="32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CC469" s="32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D469" s="34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E469" s="34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F469" s="34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G469" s="34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H469" s="34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I469" s="34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J469" s="34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K469" s="34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L469" s="35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M469" s="35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N469" s="35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O469" s="35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P469" s="35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Q469" s="35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R469" s="35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S469" s="35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7" ht="12.75">
      <c r="A470" s="31" t="str">
        <f>+A12</f>
        <v>Behzat Ç. Ankara Yanıyor</v>
      </c>
      <c r="B470" s="32">
        <f>IF(ISNA('[1]-------  H.S.ARA -------'!$C$3)," ",IF('[1]-------  H.S.ARA -------'!$C$3='CAPITOL SPECTRUM 14 SİNEMALARI'!A470,HLOOKUP('CAPITOL SPECTRUM 14 SİNEMALARI'!A470,'[1]-------  H.S.ARA -------'!$C$3:$C$6,2,FALSE)," "))</f>
        <v>0.46875</v>
      </c>
      <c r="C470" s="32">
        <f>IF(ISNA('[1]-------  H.S.ARA -------'!$D$3)," ",IF('[1]-------  H.S.ARA -------'!$D$3='CAPITOL SPECTRUM 14 SİNEMALARI'!A470,HLOOKUP('CAPITOL SPECTRUM 14 SİNEMALARI'!A470,'[1]-------  H.S.ARA -------'!$D$3:$D$6,2,FALSE)," "))</f>
        <v>0.5625</v>
      </c>
      <c r="D470" s="32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32">
        <f>IF(ISNA('[1]-------  H.S.ARA -------'!$F$3)," ",IF('[1]-------  H.S.ARA -------'!$F$3='CAPITOL SPECTRUM 14 SİNEMALARI'!A470,HLOOKUP('CAPITOL SPECTRUM 14 SİNEMALARI'!A470,'[1]-------  H.S.ARA -------'!$F$3:$F$6,2,FALSE)," "))</f>
        <v>0.6666666666666666</v>
      </c>
      <c r="F470" s="32">
        <f>IF(ISNA('[1]-------  H.S.ARA -------'!$G$3)," ",IF('[1]-------  H.S.ARA -------'!$G$3='CAPITOL SPECTRUM 14 SİNEMALARI'!A470,HLOOKUP('CAPITOL SPECTRUM 14 SİNEMALARI'!A470,'[1]-------  H.S.ARA -------'!$G$3:$G$6,2,FALSE)," "))</f>
        <v>0.7604166666666666</v>
      </c>
      <c r="G470" s="32">
        <f>IF(ISNA('[1]-------  H.S.ARA -------'!$H$3)," ",IF('[1]-------  H.S.ARA -------'!$H$3='CAPITOL SPECTRUM 14 SİNEMALARI'!A470,HLOOKUP('CAPITOL SPECTRUM 14 SİNEMALARI'!A470,'[1]-------  H.S.ARA -------'!$H$3:$H$6,2,FALSE)," "))</f>
        <v>0.8541666666666666</v>
      </c>
      <c r="H470" s="32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32">
        <f>IF(ISNA('[1]-------  H.S.ARA -------'!$J$3)," ",IF('[1]-------  H.S.ARA -------'!$J$3='CAPITOL SPECTRUM 14 SİNEMALARI'!A470,HLOOKUP('CAPITOL SPECTRUM 14 SİNEMALARI'!A470,'[1]-------  H.S.ARA -------'!$J$3:$J$6,2,FALSE)," "))</f>
        <v>0.9479166666666666</v>
      </c>
      <c r="J470" s="33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33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33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33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33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33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33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33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34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34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34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34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V470" s="34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34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34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34" t="str">
        <f>IF(ISNA('[1]-------  H.S.ARA -------'!$J$11)," ",IF('[1]-------  H.S.ARA -------'!$J$11='CAPITOL SPECTRUM 14 SİNEMALARI'!A470,HLOOKUP('CAPITOL SPECTRUM 14 SİNEMALARI'!A470,'[1]-------  H.S.ARA -------'!$J$11:$J$14,2,FALSE)," "))</f>
        <v> </v>
      </c>
      <c r="Z470" s="35" t="str">
        <f>IF(ISNA('[1]-------  H.S.ARA -------'!$C$15)," ",IF('[1]-------  H.S.ARA -------'!$C$15='CAPITOL SPECTRUM 14 SİNEMALARI'!A470,HLOOKUP('CAPITOL SPECTRUM 14 SİNEMALARI'!A470,'[1]-------  H.S.ARA -------'!$C$15:$C$18,2,FALSE)," "))</f>
        <v> </v>
      </c>
      <c r="AA470" s="35" t="str">
        <f>IF(ISNA('[1]-------  H.S.ARA -------'!$D$15)," ",IF('[1]-------  H.S.ARA -------'!$D$15='CAPITOL SPECTRUM 14 SİNEMALARI'!A470,HLOOKUP('CAPITOL SPECTRUM 14 SİNEMALARI'!A470,'[1]-------  H.S.ARA -------'!$D$15:$D$18,2,FALSE)," "))</f>
        <v> </v>
      </c>
      <c r="AB470" s="35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AC470" s="35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D470" s="35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E470" s="35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F470" s="35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G470" s="35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H470" s="33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I470" s="33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J470" s="33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K470" s="33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L470" s="33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M470" s="33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N470" s="33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O470" s="33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P470" s="32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Q470" s="32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R470" s="32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S470" s="32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T470" s="32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U470" s="32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V470" s="32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W470" s="32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X470" s="34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Y470" s="34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Z470" s="34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BA470" s="34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BB470" s="34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BC470" s="34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BD470" s="34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E470" s="34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F470" s="35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G470" s="35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H470" s="35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I470" s="35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J470" s="35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K470" s="35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L470" s="35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M470" s="35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N470" s="33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O470" s="33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P470" s="33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Q470" s="33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R470" s="33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S470" s="33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T470" s="33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U470" s="33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V470" s="32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W470" s="32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X470" s="32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Y470" s="32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Z470" s="32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CA470" s="32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CB470" s="32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CC470" s="32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D470" s="34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E470" s="34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F470" s="34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G470" s="34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H470" s="34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I470" s="34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J470" s="34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K470" s="34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L470" s="35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M470" s="35">
        <f>IF(ISNA('[1]-------  H.S.ARA -------'!$D$47)," ",IF('[1]-------  H.S.ARA -------'!$D$47='CAPITOL SPECTRUM 14 SİNEMALARI'!A470,HLOOKUP('CAPITOL SPECTRUM 14 SİNEMALARI'!A470,'[1]-------  H.S.ARA -------'!$D$47:$D$50,2,FALSE)," "))</f>
        <v>0.5208333333333334</v>
      </c>
      <c r="CN470" s="35">
        <f>IF(ISNA('[1]-------  H.S.ARA -------'!$E$47)," ",IF('[1]-------  H.S.ARA -------'!$E$47='CAPITOL SPECTRUM 14 SİNEMALARI'!A470,HLOOKUP('CAPITOL SPECTRUM 14 SİNEMALARI'!A470,'[1]-------  H.S.ARA -------'!$E$47:$E$50,2,FALSE)," "))</f>
        <v>0.6145833333333334</v>
      </c>
      <c r="CO470" s="35">
        <f>IF(ISNA('[1]-------  H.S.ARA -------'!$F$47)," ",IF('[1]-------  H.S.ARA -------'!$F$47='CAPITOL SPECTRUM 14 SİNEMALARI'!A470,HLOOKUP('CAPITOL SPECTRUM 14 SİNEMALARI'!A470,'[1]-------  H.S.ARA -------'!$F$47:$F$50,2,FALSE)," "))</f>
        <v>0.7083333333333334</v>
      </c>
      <c r="CP470" s="35">
        <f>IF(ISNA('[1]-------  H.S.ARA -------'!$G$47)," ",IF('[1]-------  H.S.ARA -------'!$G$47='CAPITOL SPECTRUM 14 SİNEMALARI'!A470,HLOOKUP('CAPITOL SPECTRUM 14 SİNEMALARI'!A470,'[1]-------  H.S.ARA -------'!$G$47:$G$50,2,FALSE)," "))</f>
        <v>0.8020833333333334</v>
      </c>
      <c r="CQ470" s="35">
        <f>IF(ISNA('[1]-------  H.S.ARA -------'!$H$47)," ",IF('[1]-------  H.S.ARA -------'!$H$47='CAPITOL SPECTRUM 14 SİNEMALARI'!A470,HLOOKUP('CAPITOL SPECTRUM 14 SİNEMALARI'!A470,'[1]-------  H.S.ARA -------'!$H$47:$H$50,2,FALSE)," "))</f>
        <v>0.90625</v>
      </c>
      <c r="CR470" s="35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S470" s="35">
        <f>IF(ISNA('[1]-------  H.S.ARA -------'!$J$47)," ",IF('[1]-------  H.S.ARA -------'!$J$47='CAPITOL SPECTRUM 14 SİNEMALARI'!A470,HLOOKUP('CAPITOL SPECTRUM 14 SİNEMALARI'!A470,'[1]-------  H.S.ARA -------'!$J$47:$J$50,2,FALSE)," "))</f>
        <v>1</v>
      </c>
    </row>
    <row r="471" spans="1:97" ht="12.75">
      <c r="A471" s="31">
        <f>+A24</f>
        <v>0</v>
      </c>
      <c r="B471" s="32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32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32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32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32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32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32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32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33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33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33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33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33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33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33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33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34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34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34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34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34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34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34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34" t="str">
        <f>IF(ISNA('[1]-------  H.S.ARA -------'!$J$11)," ",IF('[1]-------  H.S.ARA -------'!$J$11='CAPITOL SPECTRUM 14 SİNEMALARI'!A471,HLOOKUP('CAPITOL SPECTRUM 14 SİNEMALARI'!A471,'[1]-------  H.S.ARA -------'!$J$11:$J$14,2,FALSE)," "))</f>
        <v> </v>
      </c>
      <c r="Z471" s="35" t="str">
        <f>IF(ISNA('[1]-------  H.S.ARA -------'!$C$15)," ",IF('[1]-------  H.S.ARA -------'!$C$15='CAPITOL SPECTRUM 14 SİNEMALARI'!A471,HLOOKUP('CAPITOL SPECTRUM 14 SİNEMALARI'!A471,'[1]-------  H.S.ARA -------'!$C$15:$C$18,2,FALSE)," "))</f>
        <v> </v>
      </c>
      <c r="AA471" s="35" t="str">
        <f>IF(ISNA('[1]-------  H.S.ARA -------'!$D$15)," ",IF('[1]-------  H.S.ARA -------'!$D$15='CAPITOL SPECTRUM 14 SİNEMALARI'!A471,HLOOKUP('CAPITOL SPECTRUM 14 SİNEMALARI'!A471,'[1]-------  H.S.ARA -------'!$D$15:$D$18,2,FALSE)," "))</f>
        <v> </v>
      </c>
      <c r="AB471" s="35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AC471" s="35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D471" s="35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E471" s="35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F471" s="35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G471" s="35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H471" s="33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I471" s="33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J471" s="33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K471" s="33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L471" s="33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M471" s="33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N471" s="33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O471" s="33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P471" s="32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Q471" s="32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R471" s="32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S471" s="32" t="str">
        <f>IF(ISNA('[1]-------  H.S.ARA -------'!$F$23)," ",IF('[1]-------  H.S.ARA -------'!$F$23='CAPITOL SPECTRUM 14 SİNEMALARI'!A471,HLOOKUP('CAPITOL SPECTRUM 14 SİNEMALARI'!A471,'[1]-------  H.S.ARA -------'!$F$23:$F$26,2,FALSE)," "))</f>
        <v> </v>
      </c>
      <c r="AT471" s="32" t="str">
        <f>IF(ISNA('[1]-------  H.S.ARA -------'!$G$23)," ",IF('[1]-------  H.S.ARA -------'!$G$23='CAPITOL SPECTRUM 14 SİNEMALARI'!A471,HLOOKUP('CAPITOL SPECTRUM 14 SİNEMALARI'!A471,'[1]-------  H.S.ARA -------'!$G$23:$G$26,2,FALSE)," "))</f>
        <v> </v>
      </c>
      <c r="AU471" s="32" t="str">
        <f>IF(ISNA('[1]-------  H.S.ARA -------'!$H$23)," ",IF('[1]-------  H.S.ARA -------'!$H$23='CAPITOL SPECTRUM 14 SİNEMALARI'!A471,HLOOKUP('CAPITOL SPECTRUM 14 SİNEMALARI'!A471,'[1]-------  H.S.ARA -------'!$H$23:$H$26,2,FALSE)," "))</f>
        <v> </v>
      </c>
      <c r="AV471" s="32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W471" s="32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X471" s="34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Y471" s="34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Z471" s="34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BA471" s="34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BB471" s="34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BC471" s="34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D471" s="34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E471" s="34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F471" s="35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G471" s="35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H471" s="35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I471" s="35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J471" s="35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K471" s="35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L471" s="35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M471" s="35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N471" s="33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O471" s="33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P471" s="33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Q471" s="33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R471" s="33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S471" s="33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T471" s="33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U471" s="33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V471" s="32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W471" s="32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X471" s="32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Y471" s="32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Z471" s="32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CA471" s="32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CB471" s="32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CC471" s="32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D471" s="34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E471" s="34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F471" s="34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G471" s="34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H471" s="34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I471" s="34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J471" s="34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K471" s="34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L471" s="35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M471" s="35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N471" s="35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O471" s="35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P471" s="35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Q471" s="35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R471" s="35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S471" s="35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7" ht="12.75">
      <c r="A472" s="31">
        <f>+A21</f>
        <v>0</v>
      </c>
      <c r="B472" s="32" t="str">
        <f>IF(ISNA('[1]-------  H.S.ARA -------'!$C$3)," ",IF('[1]-------  H.S.ARA -------'!$C$3='CAPITOL SPECTRUM 14 SİNEMALARI'!A472,HLOOKUP('CAPITOL SPECTRUM 14 SİNEMALARI'!A472,'[1]-------  H.S.ARA -------'!$C$3:$C$6,2,FALSE)," "))</f>
        <v> </v>
      </c>
      <c r="C472" s="32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32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E472" s="32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F472" s="32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G472" s="32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32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32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33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33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L472" s="33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33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N472" s="33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O472" s="33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33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33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34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34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34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34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34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34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34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34" t="str">
        <f>IF(ISNA('[1]-------  H.S.ARA -------'!$J$11)," ",IF('[1]-------  H.S.ARA -------'!$J$11='CAPITOL SPECTRUM 14 SİNEMALARI'!A472,HLOOKUP('CAPITOL SPECTRUM 14 SİNEMALARI'!A472,'[1]-------  H.S.ARA -------'!$J$11:$J$14,2,FALSE)," "))</f>
        <v> </v>
      </c>
      <c r="Z472" s="35" t="str">
        <f>IF(ISNA('[1]-------  H.S.ARA -------'!$C$15)," ",IF('[1]-------  H.S.ARA -------'!$C$15='CAPITOL SPECTRUM 14 SİNEMALARI'!A472,HLOOKUP('CAPITOL SPECTRUM 14 SİNEMALARI'!A472,'[1]-------  H.S.ARA -------'!$C$15:$C$18,2,FALSE)," "))</f>
        <v> </v>
      </c>
      <c r="AA472" s="35" t="str">
        <f>IF(ISNA('[1]-------  H.S.ARA -------'!$D$15)," ",IF('[1]-------  H.S.ARA -------'!$D$15='CAPITOL SPECTRUM 14 SİNEMALARI'!A472,HLOOKUP('CAPITOL SPECTRUM 14 SİNEMALARI'!A472,'[1]-------  H.S.ARA -------'!$D$15:$D$18,2,FALSE)," "))</f>
        <v> </v>
      </c>
      <c r="AB472" s="35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AC472" s="35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D472" s="35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E472" s="35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F472" s="35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G472" s="35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H472" s="33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AI472" s="33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J472" s="33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K472" s="33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L472" s="33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M472" s="33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N472" s="33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O472" s="33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P472" s="32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Q472" s="32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R472" s="32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S472" s="32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T472" s="32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U472" s="32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V472" s="32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W472" s="32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X472" s="34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Y472" s="34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Z472" s="34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BA472" s="34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BB472" s="34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BC472" s="34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D472" s="34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E472" s="34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F472" s="35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G472" s="35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BH472" s="35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BI472" s="35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J472" s="35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K472" s="35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L472" s="35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M472" s="35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N472" s="33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O472" s="33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P472" s="33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Q472" s="33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R472" s="33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S472" s="33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T472" s="33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U472" s="33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V472" s="32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W472" s="32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X472" s="32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Y472" s="32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Z472" s="32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CA472" s="32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CB472" s="32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CC472" s="32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D472" s="34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CE472" s="34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F472" s="34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G472" s="34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H472" s="34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CI472" s="34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J472" s="34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K472" s="34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L472" s="35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M472" s="35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N472" s="35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O472" s="35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P472" s="35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Q472" s="35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R472" s="35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S472" s="35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97" ht="12.75">
      <c r="A473" s="31" t="e">
        <f>+#REF!</f>
        <v>#REF!</v>
      </c>
      <c r="B473" s="32" t="e">
        <f>IF(ISNA('[1]-------  H.S.ARA -------'!$C$3)," ",IF('[1]-------  H.S.ARA -------'!$C$3='CAPITOL SPECTRUM 14 SİNEMALARI'!A473,HLOOKUP('CAPITOL SPECTRUM 14 SİNEMALARI'!A473,'[1]-------  H.S.ARA -------'!$C$3:$C$6,2,FALSE)," "))</f>
        <v>#REF!</v>
      </c>
      <c r="C473" s="32" t="e">
        <f>IF(ISNA('[1]-------  H.S.ARA -------'!$D$3)," ",IF('[1]-------  H.S.ARA -------'!$D$3='CAPITOL SPECTRUM 14 SİNEMALARI'!A473,HLOOKUP('CAPITOL SPECTRUM 14 SİNEMALARI'!A473,'[1]-------  H.S.ARA -------'!$D$3:$D$6,2,FALSE)," "))</f>
        <v>#REF!</v>
      </c>
      <c r="D473" s="32" t="str">
        <f>IF(ISNA('[1]-------  H.S.ARA -------'!$E$3)," ",IF('[1]-------  H.S.ARA -------'!$E$3='CAPITOL SPECTRUM 14 SİNEMALARI'!A473,HLOOKUP('CAPITOL SPECTRUM 14 SİNEMALARI'!A473,'[1]-------  H.S.ARA -------'!$E$3:$E$6,2,FALSE)," "))</f>
        <v> </v>
      </c>
      <c r="E473" s="32" t="e">
        <f>IF(ISNA('[1]-------  H.S.ARA -------'!$F$3)," ",IF('[1]-------  H.S.ARA -------'!$F$3='CAPITOL SPECTRUM 14 SİNEMALARI'!A473,HLOOKUP('CAPITOL SPECTRUM 14 SİNEMALARI'!A473,'[1]-------  H.S.ARA -------'!$F$3:$F$6,2,FALSE)," "))</f>
        <v>#REF!</v>
      </c>
      <c r="F473" s="32" t="e">
        <f>IF(ISNA('[1]-------  H.S.ARA -------'!$G$3)," ",IF('[1]-------  H.S.ARA -------'!$G$3='CAPITOL SPECTRUM 14 SİNEMALARI'!A473,HLOOKUP('CAPITOL SPECTRUM 14 SİNEMALARI'!A473,'[1]-------  H.S.ARA -------'!$G$3:$G$6,2,FALSE)," "))</f>
        <v>#REF!</v>
      </c>
      <c r="G473" s="32" t="e">
        <f>IF(ISNA('[1]-------  H.S.ARA -------'!$H$3)," ",IF('[1]-------  H.S.ARA -------'!$H$3='CAPITOL SPECTRUM 14 SİNEMALARI'!A473,HLOOKUP('CAPITOL SPECTRUM 14 SİNEMALARI'!A473,'[1]-------  H.S.ARA -------'!$H$3:$H$6,2,FALSE)," "))</f>
        <v>#REF!</v>
      </c>
      <c r="H473" s="32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I473" s="32" t="e">
        <f>IF(ISNA('[1]-------  H.S.ARA -------'!$J$3)," ",IF('[1]-------  H.S.ARA -------'!$J$3='CAPITOL SPECTRUM 14 SİNEMALARI'!A473,HLOOKUP('CAPITOL SPECTRUM 14 SİNEMALARI'!A473,'[1]-------  H.S.ARA -------'!$J$3:$J$6,2,FALSE)," "))</f>
        <v>#REF!</v>
      </c>
      <c r="J473" s="33" t="e">
        <f>IF(ISNA('[1]-------  H.S.ARA -------'!$C$7)," ",IF('[1]-------  H.S.ARA -------'!$C$7='CAPITOL SPECTRUM 14 SİNEMALARI'!A473,HLOOKUP('CAPITOL SPECTRUM 14 SİNEMALARI'!A473,'[1]-------  H.S.ARA -------'!$C$7:$C$10,2,FALSE)," "))</f>
        <v>#REF!</v>
      </c>
      <c r="K473" s="33" t="e">
        <f>IF(ISNA('[1]-------  H.S.ARA -------'!$D$7)," ",IF('[1]-------  H.S.ARA -------'!$D$7='CAPITOL SPECTRUM 14 SİNEMALARI'!A473,HLOOKUP('CAPITOL SPECTRUM 14 SİNEMALARI'!A473,'[1]-------  H.S.ARA -------'!$D$7:$D$10,2,FALSE)," "))</f>
        <v>#REF!</v>
      </c>
      <c r="L473" s="33" t="e">
        <f>IF(ISNA('[1]-------  H.S.ARA -------'!$E$7)," ",IF('[1]-------  H.S.ARA -------'!$E$7='CAPITOL SPECTRUM 14 SİNEMALARI'!A473,HLOOKUP('CAPITOL SPECTRUM 14 SİNEMALARI'!A473,'[1]-------  H.S.ARA -------'!$E$7:$E$10,2,FALSE)," "))</f>
        <v>#REF!</v>
      </c>
      <c r="M473" s="33" t="e">
        <f>IF(ISNA('[1]-------  H.S.ARA -------'!$F$7)," ",IF('[1]-------  H.S.ARA -------'!$F$7='CAPITOL SPECTRUM 14 SİNEMALARI'!A473,HLOOKUP('CAPITOL SPECTRUM 14 SİNEMALARI'!A473,'[1]-------  H.S.ARA -------'!$F$7:$F$10,2,FALSE)," "))</f>
        <v>#REF!</v>
      </c>
      <c r="N473" s="33" t="e">
        <f>IF(ISNA('[1]-------  H.S.ARA -------'!$G$7)," ",IF('[1]-------  H.S.ARA -------'!$G$7='CAPITOL SPECTRUM 14 SİNEMALARI'!A473,HLOOKUP('CAPITOL SPECTRUM 14 SİNEMALARI'!A473,'[1]-------  H.S.ARA -------'!$G$7:$G$10,2,FALSE)," "))</f>
        <v>#REF!</v>
      </c>
      <c r="O473" s="33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33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Q473" s="33" t="e">
        <f>IF(ISNA('[1]-------  H.S.ARA -------'!$J$7)," ",IF('[1]-------  H.S.ARA -------'!$J$7='CAPITOL SPECTRUM 14 SİNEMALARI'!A473,HLOOKUP('CAPITOL SPECTRUM 14 SİNEMALARI'!A473,'[1]-------  H.S.ARA -------'!$J$7:$J$10,2,FALSE)," "))</f>
        <v>#REF!</v>
      </c>
      <c r="R473" s="34" t="e">
        <f>IF(ISNA('[1]-------  H.S.ARA -------'!$C$11)," ",IF('[1]-------  H.S.ARA -------'!$C$11='CAPITOL SPECTRUM 14 SİNEMALARI'!A473,HLOOKUP('CAPITOL SPECTRUM 14 SİNEMALARI'!A473,'[1]-------  H.S.ARA -------'!$C$11:$C$14,2,FALSE)," "))</f>
        <v>#REF!</v>
      </c>
      <c r="S473" s="34" t="e">
        <f>IF(ISNA('[1]-------  H.S.ARA -------'!$D$11)," ",IF('[1]-------  H.S.ARA -------'!$D$11='CAPITOL SPECTRUM 14 SİNEMALARI'!A473,HLOOKUP('CAPITOL SPECTRUM 14 SİNEMALARI'!A473,'[1]-------  H.S.ARA -------'!$D$11:$D$14,2,FALSE)," "))</f>
        <v>#REF!</v>
      </c>
      <c r="T473" s="34" t="e">
        <f>IF(ISNA('[1]-------  H.S.ARA -------'!$E$11)," ",IF('[1]-------  H.S.ARA -------'!$E$11='CAPITOL SPECTRUM 14 SİNEMALARI'!A473,HLOOKUP('CAPITOL SPECTRUM 14 SİNEMALARI'!A473,'[1]-------  H.S.ARA -------'!$E$11:$E$14,2,FALSE)," "))</f>
        <v>#REF!</v>
      </c>
      <c r="U473" s="34" t="e">
        <f>IF(ISNA('[1]-------  H.S.ARA -------'!$F$11)," ",IF('[1]-------  H.S.ARA -------'!$F$11='CAPITOL SPECTRUM 14 SİNEMALARI'!A473,HLOOKUP('CAPITOL SPECTRUM 14 SİNEMALARI'!A473,'[1]-------  H.S.ARA -------'!$F$11:$F$14,2,FALSE)," "))</f>
        <v>#REF!</v>
      </c>
      <c r="V473" s="34" t="e">
        <f>IF(ISNA('[1]-------  H.S.ARA -------'!$G$11)," ",IF('[1]-------  H.S.ARA -------'!$G$11='CAPITOL SPECTRUM 14 SİNEMALARI'!A473,HLOOKUP('CAPITOL SPECTRUM 14 SİNEMALARI'!A473,'[1]-------  H.S.ARA -------'!$G$11:$G$14,2,FALSE)," "))</f>
        <v>#REF!</v>
      </c>
      <c r="W473" s="34" t="e">
        <f>IF(ISNA('[1]-------  H.S.ARA -------'!$H$11)," ",IF('[1]-------  H.S.ARA -------'!$H$11='CAPITOL SPECTRUM 14 SİNEMALARI'!A473,HLOOKUP('CAPITOL SPECTRUM 14 SİNEMALARI'!A473,'[1]-------  H.S.ARA -------'!$H$11:$H$14,2,FALSE)," "))</f>
        <v>#REF!</v>
      </c>
      <c r="X473" s="34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34" t="str">
        <f>IF(ISNA('[1]-------  H.S.ARA -------'!$J$11)," ",IF('[1]-------  H.S.ARA -------'!$J$11='CAPITOL SPECTRUM 14 SİNEMALARI'!A473,HLOOKUP('CAPITOL SPECTRUM 14 SİNEMALARI'!A473,'[1]-------  H.S.ARA -------'!$J$11:$J$14,2,FALSE)," "))</f>
        <v> </v>
      </c>
      <c r="Z473" s="35" t="e">
        <f>IF(ISNA('[1]-------  H.S.ARA -------'!$C$15)," ",IF('[1]-------  H.S.ARA -------'!$C$15='CAPITOL SPECTRUM 14 SİNEMALARI'!A473,HLOOKUP('CAPITOL SPECTRUM 14 SİNEMALARI'!A473,'[1]-------  H.S.ARA -------'!$C$15:$C$18,2,FALSE)," "))</f>
        <v>#REF!</v>
      </c>
      <c r="AA473" s="35" t="e">
        <f>IF(ISNA('[1]-------  H.S.ARA -------'!$D$15)," ",IF('[1]-------  H.S.ARA -------'!$D$15='CAPITOL SPECTRUM 14 SİNEMALARI'!A473,HLOOKUP('CAPITOL SPECTRUM 14 SİNEMALARI'!A473,'[1]-------  H.S.ARA -------'!$D$15:$D$18,2,FALSE)," "))</f>
        <v>#REF!</v>
      </c>
      <c r="AB473" s="35" t="str">
        <f>IF(ISNA('[1]-------  H.S.ARA -------'!$E$15)," ",IF('[1]-------  H.S.ARA -------'!$E$15='CAPITOL SPECTRUM 14 SİNEMALARI'!A473,HLOOKUP('CAPITOL SPECTRUM 14 SİNEMALARI'!A473,'[1]-------  H.S.ARA -------'!$E$15:$E$18,2,FALSE)," "))</f>
        <v> </v>
      </c>
      <c r="AC473" s="35" t="e">
        <f>IF(ISNA('[1]-------  H.S.ARA -------'!$F$15)," ",IF('[1]-------  H.S.ARA -------'!$F$15='CAPITOL SPECTRUM 14 SİNEMALARI'!A473,HLOOKUP('CAPITOL SPECTRUM 14 SİNEMALARI'!A473,'[1]-------  H.S.ARA -------'!$F$15:$F$18,2,FALSE)," "))</f>
        <v>#REF!</v>
      </c>
      <c r="AD473" s="35" t="e">
        <f>IF(ISNA('[1]-------  H.S.ARA -------'!$G$15)," ",IF('[1]-------  H.S.ARA -------'!$G$15='CAPITOL SPECTRUM 14 SİNEMALARI'!A473,HLOOKUP('CAPITOL SPECTRUM 14 SİNEMALARI'!A473,'[1]-------  H.S.ARA -------'!$G$15:$G$18,2,FALSE)," "))</f>
        <v>#REF!</v>
      </c>
      <c r="AE473" s="35" t="str">
        <f>IF(ISNA('[1]-------  H.S.ARA -------'!$H$15)," ",IF('[1]-------  H.S.ARA -------'!$H$15='CAPITOL SPECTRUM 14 SİNEMALARI'!A473,HLOOKUP('CAPITOL SPECTRUM 14 SİNEMALARI'!A473,'[1]-------  H.S.ARA -------'!$H$15:$H$18,2,FALSE)," "))</f>
        <v> </v>
      </c>
      <c r="AF473" s="35" t="e">
        <f>IF(ISNA('[1]-------  H.S.ARA -------'!$I$15)," ",IF('[1]-------  H.S.ARA -------'!$I$15='CAPITOL SPECTRUM 14 SİNEMALARI'!A473,HLOOKUP('CAPITOL SPECTRUM 14 SİNEMALARI'!A473,'[1]-------  H.S.ARA -------'!$I$15:$I$18,2,FALSE)," "))</f>
        <v>#REF!</v>
      </c>
      <c r="AG473" s="35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H473" s="33" t="str">
        <f>IF(ISNA('[1]-------  H.S.ARA -------'!$C$19)," ",IF('[1]-------  H.S.ARA -------'!$C$19='CAPITOL SPECTRUM 14 SİNEMALARI'!A473,HLOOKUP('CAPITOL SPECTRUM 14 SİNEMALARI'!A473,'[1]-------  H.S.ARA -------'!$C$19:$C$22,2,FALSE)," "))</f>
        <v> </v>
      </c>
      <c r="AI473" s="33" t="e">
        <f>IF(ISNA('[1]-------  H.S.ARA -------'!$D$19)," ",IF('[1]-------  H.S.ARA -------'!$D$19='CAPITOL SPECTRUM 14 SİNEMALARI'!A473,HLOOKUP('CAPITOL SPECTRUM 14 SİNEMALARI'!A473,'[1]-------  H.S.ARA -------'!$D$19:$D$22,2,FALSE)," "))</f>
        <v>#REF!</v>
      </c>
      <c r="AJ473" s="33" t="e">
        <f>IF(ISNA('[1]-------  H.S.ARA -------'!$E$19)," ",IF('[1]-------  H.S.ARA -------'!$E$19='CAPITOL SPECTRUM 14 SİNEMALARI'!A473,HLOOKUP('CAPITOL SPECTRUM 14 SİNEMALARI'!A473,'[1]-------  H.S.ARA -------'!$E$19:$E$22,2,FALSE)," "))</f>
        <v>#REF!</v>
      </c>
      <c r="AK473" s="33" t="e">
        <f>IF(ISNA('[1]-------  H.S.ARA -------'!$F$19)," ",IF('[1]-------  H.S.ARA -------'!$F$19='CAPITOL SPECTRUM 14 SİNEMALARI'!A473,HLOOKUP('CAPITOL SPECTRUM 14 SİNEMALARI'!A473,'[1]-------  H.S.ARA -------'!$F$19:$F$22,2,FALSE)," "))</f>
        <v>#REF!</v>
      </c>
      <c r="AL473" s="33" t="str">
        <f>IF(ISNA('[1]-------  H.S.ARA -------'!$G$19)," ",IF('[1]-------  H.S.ARA -------'!$G$19='CAPITOL SPECTRUM 14 SİNEMALARI'!A473,HLOOKUP('CAPITOL SPECTRUM 14 SİNEMALARI'!A473,'[1]-------  H.S.ARA -------'!$G$19:$G$22,2,FALSE)," "))</f>
        <v> </v>
      </c>
      <c r="AM473" s="33" t="e">
        <f>IF(ISNA('[1]-------  H.S.ARA -------'!$H$19)," ",IF('[1]-------  H.S.ARA -------'!$H$19='CAPITOL SPECTRUM 14 SİNEMALARI'!A473,HLOOKUP('CAPITOL SPECTRUM 14 SİNEMALARI'!A473,'[1]-------  H.S.ARA -------'!$H$19:$H$22,2,FALSE)," "))</f>
        <v>#REF!</v>
      </c>
      <c r="AN473" s="33" t="e">
        <f>IF(ISNA('[1]-------  H.S.ARA -------'!$I$19)," ",IF('[1]-------  H.S.ARA -------'!$I$19='CAPITOL SPECTRUM 14 SİNEMALARI'!A473,HLOOKUP('CAPITOL SPECTRUM 14 SİNEMALARI'!A473,'[1]-------  H.S.ARA -------'!$I$19:$I$22,2,FALSE)," "))</f>
        <v>#REF!</v>
      </c>
      <c r="AO473" s="33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P473" s="32" t="e">
        <f>IF(ISNA('[1]-------  H.S.ARA -------'!$C$23)," ",IF('[1]-------  H.S.ARA -------'!$C$23='CAPITOL SPECTRUM 14 SİNEMALARI'!A473,HLOOKUP('CAPITOL SPECTRUM 14 SİNEMALARI'!A473,'[1]-------  H.S.ARA -------'!$C$23:$C$26,2,FALSE)," "))</f>
        <v>#REF!</v>
      </c>
      <c r="AQ473" s="32" t="e">
        <f>IF(ISNA('[1]-------  H.S.ARA -------'!$D$23)," ",IF('[1]-------  H.S.ARA -------'!$D$23='CAPITOL SPECTRUM 14 SİNEMALARI'!A473,HLOOKUP('CAPITOL SPECTRUM 14 SİNEMALARI'!A473,'[1]-------  H.S.ARA -------'!$D$23:$D$26,2,FALSE)," "))</f>
        <v>#REF!</v>
      </c>
      <c r="AR473" s="32" t="e">
        <f>IF(ISNA('[1]-------  H.S.ARA -------'!$E$23)," ",IF('[1]-------  H.S.ARA -------'!$E$23='CAPITOL SPECTRUM 14 SİNEMALARI'!A473,HLOOKUP('CAPITOL SPECTRUM 14 SİNEMALARI'!A473,'[1]-------  H.S.ARA -------'!$E$23:$E$26,2,FALSE)," "))</f>
        <v>#REF!</v>
      </c>
      <c r="AS473" s="32" t="e">
        <f>IF(ISNA('[1]-------  H.S.ARA -------'!$F$23)," ",IF('[1]-------  H.S.ARA -------'!$F$23='CAPITOL SPECTRUM 14 SİNEMALARI'!A473,HLOOKUP('CAPITOL SPECTRUM 14 SİNEMALARI'!A473,'[1]-------  H.S.ARA -------'!$F$23:$F$26,2,FALSE)," "))</f>
        <v>#REF!</v>
      </c>
      <c r="AT473" s="32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U473" s="32" t="e">
        <f>IF(ISNA('[1]-------  H.S.ARA -------'!$H$23)," ",IF('[1]-------  H.S.ARA -------'!$H$23='CAPITOL SPECTRUM 14 SİNEMALARI'!A473,HLOOKUP('CAPITOL SPECTRUM 14 SİNEMALARI'!A473,'[1]-------  H.S.ARA -------'!$H$23:$H$26,2,FALSE)," "))</f>
        <v>#REF!</v>
      </c>
      <c r="AV473" s="32" t="e">
        <f>IF(ISNA('[1]-------  H.S.ARA -------'!$I$23)," ",IF('[1]-------  H.S.ARA -------'!$I$23='CAPITOL SPECTRUM 14 SİNEMALARI'!A473,HLOOKUP('CAPITOL SPECTRUM 14 SİNEMALARI'!A473,'[1]-------  H.S.ARA -------'!$I$23:$I$26,2,FALSE)," "))</f>
        <v>#REF!</v>
      </c>
      <c r="AW473" s="32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X473" s="34" t="e">
        <f>IF(ISNA('[1]-------  H.S.ARA -------'!$C$27)," ",IF('[1]-------  H.S.ARA -------'!$C$27='CAPITOL SPECTRUM 14 SİNEMALARI'!A473,HLOOKUP('CAPITOL SPECTRUM 14 SİNEMALARI'!A473,'[1]-------  H.S.ARA -------'!$C$27:$C$30,2,FALSE)," "))</f>
        <v>#REF!</v>
      </c>
      <c r="AY473" s="34" t="e">
        <f>IF(ISNA('[1]-------  H.S.ARA -------'!$D$27)," ",IF('[1]-------  H.S.ARA -------'!$D$27='CAPITOL SPECTRUM 14 SİNEMALARI'!A473,HLOOKUP('CAPITOL SPECTRUM 14 SİNEMALARI'!A473,'[1]-------  H.S.ARA -------'!$D$27:$D$30,2,FALSE)," "))</f>
        <v>#REF!</v>
      </c>
      <c r="AZ473" s="34" t="e">
        <f>IF(ISNA('[1]-------  H.S.ARA -------'!$E$27)," ",IF('[1]-------  H.S.ARA -------'!$E$27='CAPITOL SPECTRUM 14 SİNEMALARI'!A473,HLOOKUP('CAPITOL SPECTRUM 14 SİNEMALARI'!A473,'[1]-------  H.S.ARA -------'!$E$27:$E$30,2,FALSE)," "))</f>
        <v>#REF!</v>
      </c>
      <c r="BA473" s="34" t="e">
        <f>IF(ISNA('[1]-------  H.S.ARA -------'!$F$27)," ",IF('[1]-------  H.S.ARA -------'!$F$27='CAPITOL SPECTRUM 14 SİNEMALARI'!A473,HLOOKUP('CAPITOL SPECTRUM 14 SİNEMALARI'!A473,'[1]-------  H.S.ARA -------'!$F$27:$F$30,2,FALSE)," "))</f>
        <v>#REF!</v>
      </c>
      <c r="BB473" s="34" t="e">
        <f>IF(ISNA('[1]-------  H.S.ARA -------'!$G$27)," ",IF('[1]-------  H.S.ARA -------'!$G$27='CAPITOL SPECTRUM 14 SİNEMALARI'!A473,HLOOKUP('CAPITOL SPECTRUM 14 SİNEMALARI'!A473,'[1]-------  H.S.ARA -------'!$G$27:$G$30,2,FALSE)," "))</f>
        <v>#REF!</v>
      </c>
      <c r="BC473" s="34" t="e">
        <f>IF(ISNA('[1]-------  H.S.ARA -------'!$H$27)," ",IF('[1]-------  H.S.ARA -------'!$H$27='CAPITOL SPECTRUM 14 SİNEMALARI'!A473,HLOOKUP('CAPITOL SPECTRUM 14 SİNEMALARI'!A473,'[1]-------  H.S.ARA -------'!$H$27:$H$30,2,FALSE)," "))</f>
        <v>#REF!</v>
      </c>
      <c r="BD473" s="34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E473" s="34" t="e">
        <f>IF(ISNA('[1]-------  H.S.ARA -------'!$J$27)," ",IF('[1]-------  H.S.ARA -------'!$J$27='CAPITOL SPECTRUM 14 SİNEMALARI'!A473,HLOOKUP('CAPITOL SPECTRUM 14 SİNEMALARI'!A473,'[1]-------  H.S.ARA -------'!$J$27:$J$30,2,FALSE)," "))</f>
        <v>#REF!</v>
      </c>
      <c r="BF473" s="35" t="e">
        <f>IF(ISNA('[1]-------  H.S.ARA -------'!$C$31)," ",IF('[1]-------  H.S.ARA -------'!$C$31='CAPITOL SPECTRUM 14 SİNEMALARI'!A473,HLOOKUP('CAPITOL SPECTRUM 14 SİNEMALARI'!A473,'[1]-------  H.S.ARA -------'!$C$31:$C$34,2,FALSE)," "))</f>
        <v>#REF!</v>
      </c>
      <c r="BG473" s="35" t="e">
        <f>IF(ISNA('[1]-------  H.S.ARA -------'!$D$31)," ",IF('[1]-------  H.S.ARA -------'!$D$31='CAPITOL SPECTRUM 14 SİNEMALARI'!A473,HLOOKUP('CAPITOL SPECTRUM 14 SİNEMALARI'!A473,'[1]-------  H.S.ARA -------'!$D$31:$D$34,2,FALSE)," "))</f>
        <v>#REF!</v>
      </c>
      <c r="BH473" s="35" t="str">
        <f>IF(ISNA('[1]-------  H.S.ARA -------'!$E$31)," ",IF('[1]-------  H.S.ARA -------'!$E$31='CAPITOL SPECTRUM 14 SİNEMALARI'!A473,HLOOKUP('CAPITOL SPECTRUM 14 SİNEMALARI'!A473,'[1]-------  H.S.ARA -------'!$E$31:$E$34,2,FALSE)," "))</f>
        <v> </v>
      </c>
      <c r="BI473" s="35" t="e">
        <f>IF(ISNA('[1]-------  H.S.ARA -------'!$F$31)," ",IF('[1]-------  H.S.ARA -------'!$F$31='CAPITOL SPECTRUM 14 SİNEMALARI'!A473,HLOOKUP('CAPITOL SPECTRUM 14 SİNEMALARI'!A473,'[1]-------  H.S.ARA -------'!$F$31:$F$34,2,FALSE)," "))</f>
        <v>#REF!</v>
      </c>
      <c r="BJ473" s="35" t="e">
        <f>IF(ISNA('[1]-------  H.S.ARA -------'!$G$31)," ",IF('[1]-------  H.S.ARA -------'!$G$31='CAPITOL SPECTRUM 14 SİNEMALARI'!A473,HLOOKUP('CAPITOL SPECTRUM 14 SİNEMALARI'!A473,'[1]-------  H.S.ARA -------'!$G$31:$G$34,2,FALSE)," "))</f>
        <v>#REF!</v>
      </c>
      <c r="BK473" s="35" t="e">
        <f>IF(ISNA('[1]-------  H.S.ARA -------'!$H$31)," ",IF('[1]-------  H.S.ARA -------'!$H$31='CAPITOL SPECTRUM 14 SİNEMALARI'!A473,HLOOKUP('CAPITOL SPECTRUM 14 SİNEMALARI'!A473,'[1]-------  H.S.ARA -------'!$H$31:$H$34,2,FALSE)," "))</f>
        <v>#REF!</v>
      </c>
      <c r="BL473" s="35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M473" s="35" t="str">
        <f>IF(ISNA('[1]-------  H.S.ARA -------'!$J$31)," ",IF('[1]-------  H.S.ARA -------'!$J$31='CAPITOL SPECTRUM 14 SİNEMALARI'!A473,HLOOKUP('CAPITOL SPECTRUM 14 SİNEMALARI'!A473,'[1]-------  H.S.ARA -------'!$J$31:$J$34,2,FALSE)," "))</f>
        <v> </v>
      </c>
      <c r="BN473" s="33" t="e">
        <f>IF(ISNA('[1]-------  H.S.ARA -------'!$C$35)," ",IF('[1]-------  H.S.ARA -------'!$C$35='CAPITOL SPECTRUM 14 SİNEMALARI'!A473,HLOOKUP('CAPITOL SPECTRUM 14 SİNEMALARI'!A473,'[1]-------  H.S.ARA -------'!$C$35:$C$38,2,FALSE)," "))</f>
        <v>#REF!</v>
      </c>
      <c r="BO473" s="33" t="e">
        <f>IF(ISNA('[1]-------  H.S.ARA -------'!$D$35)," ",IF('[1]-------  H.S.ARA -------'!$D$35='CAPITOL SPECTRUM 14 SİNEMALARI'!A473,HLOOKUP('CAPITOL SPECTRUM 14 SİNEMALARI'!A473,'[1]-------  H.S.ARA -------'!$D$35:$D$38,2,FALSE)," "))</f>
        <v>#REF!</v>
      </c>
      <c r="BP473" s="33" t="e">
        <f>IF(ISNA('[1]-------  H.S.ARA -------'!$E$35)," ",IF('[1]-------  H.S.ARA -------'!$E$35='CAPITOL SPECTRUM 14 SİNEMALARI'!A473,HLOOKUP('CAPITOL SPECTRUM 14 SİNEMALARI'!A473,'[1]-------  H.S.ARA -------'!$E$35:$E$38,2,FALSE)," "))</f>
        <v>#REF!</v>
      </c>
      <c r="BQ473" s="33" t="e">
        <f>IF(ISNA('[1]-------  H.S.ARA -------'!$F$35)," ",IF('[1]-------  H.S.ARA -------'!$F$35='CAPITOL SPECTRUM 14 SİNEMALARI'!A473,HLOOKUP('CAPITOL SPECTRUM 14 SİNEMALARI'!A473,'[1]-------  H.S.ARA -------'!$F$35:$F$38,2,FALSE)," "))</f>
        <v>#REF!</v>
      </c>
      <c r="BR473" s="33" t="e">
        <f>IF(ISNA('[1]-------  H.S.ARA -------'!$G$35)," ",IF('[1]-------  H.S.ARA -------'!$G$35='CAPITOL SPECTRUM 14 SİNEMALARI'!A473,HLOOKUP('CAPITOL SPECTRUM 14 SİNEMALARI'!A473,'[1]-------  H.S.ARA -------'!$G$35:$G$38,2,FALSE)," "))</f>
        <v>#REF!</v>
      </c>
      <c r="BS473" s="33" t="str">
        <f>IF(ISNA('[1]-------  H.S.ARA -------'!$H$35)," ",IF('[1]-------  H.S.ARA -------'!$H$35='CAPITOL SPECTRUM 14 SİNEMALARI'!A473,HLOOKUP('CAPITOL SPECTRUM 14 SİNEMALARI'!A473,'[1]-------  H.S.ARA -------'!$H$35:$H$38,2,FALSE)," "))</f>
        <v> </v>
      </c>
      <c r="BT473" s="33" t="e">
        <f>IF(ISNA('[1]-------  H.S.ARA -------'!$I$35)," ",IF('[1]-------  H.S.ARA -------'!$I$35='CAPITOL SPECTRUM 14 SİNEMALARI'!A473,HLOOKUP('CAPITOL SPECTRUM 14 SİNEMALARI'!A473,'[1]-------  H.S.ARA -------'!$I$35:$I$38,2,FALSE)," "))</f>
        <v>#REF!</v>
      </c>
      <c r="BU473" s="33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V473" s="32" t="e">
        <f>IF(ISNA('[1]-------  H.S.ARA -------'!$C$39)," ",IF('[1]-------  H.S.ARA -------'!$C$39='CAPITOL SPECTRUM 14 SİNEMALARI'!A473,HLOOKUP('CAPITOL SPECTRUM 14 SİNEMALARI'!A473,'[1]-------  H.S.ARA -------'!$C$39:$C$42,2,FALSE)," "))</f>
        <v>#REF!</v>
      </c>
      <c r="BW473" s="32" t="str">
        <f>IF(ISNA('[1]-------  H.S.ARA -------'!$D$39)," ",IF('[1]-------  H.S.ARA -------'!$D$39='CAPITOL SPECTRUM 14 SİNEMALARI'!A473,HLOOKUP('CAPITOL SPECTRUM 14 SİNEMALARI'!A473,'[1]-------  H.S.ARA -------'!$D$39:$D$42,2,FALSE)," "))</f>
        <v> </v>
      </c>
      <c r="BX473" s="32" t="e">
        <f>IF(ISNA('[1]-------  H.S.ARA -------'!$E$39)," ",IF('[1]-------  H.S.ARA -------'!$E$39='CAPITOL SPECTRUM 14 SİNEMALARI'!A473,HLOOKUP('CAPITOL SPECTRUM 14 SİNEMALARI'!A473,'[1]-------  H.S.ARA -------'!$E$39:$E$42,2,FALSE)," "))</f>
        <v>#REF!</v>
      </c>
      <c r="BY473" s="32" t="e">
        <f>IF(ISNA('[1]-------  H.S.ARA -------'!$F$39)," ",IF('[1]-------  H.S.ARA -------'!$F$39='CAPITOL SPECTRUM 14 SİNEMALARI'!A473,HLOOKUP('CAPITOL SPECTRUM 14 SİNEMALARI'!A473,'[1]-------  H.S.ARA -------'!$F$39:$F$42,2,FALSE)," "))</f>
        <v>#REF!</v>
      </c>
      <c r="BZ473" s="32" t="e">
        <f>IF(ISNA('[1]-------  H.S.ARA -------'!$G$39)," ",IF('[1]-------  H.S.ARA -------'!$G$39='CAPITOL SPECTRUM 14 SİNEMALARI'!A473,HLOOKUP('CAPITOL SPECTRUM 14 SİNEMALARI'!A473,'[1]-------  H.S.ARA -------'!$G$39:$G$42,2,FALSE)," "))</f>
        <v>#REF!</v>
      </c>
      <c r="CA473" s="32" t="e">
        <f>IF(ISNA('[1]-------  H.S.ARA -------'!$H$39)," ",IF('[1]-------  H.S.ARA -------'!$H$39='CAPITOL SPECTRUM 14 SİNEMALARI'!A473,HLOOKUP('CAPITOL SPECTRUM 14 SİNEMALARI'!A473,'[1]-------  H.S.ARA -------'!$H$39:$H$42,2,FALSE)," "))</f>
        <v>#REF!</v>
      </c>
      <c r="CB473" s="32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CC473" s="32" t="e">
        <f>IF(ISNA('[1]-------  H.S.ARA -------'!$J$39)," ",IF('[1]-------  H.S.ARA -------'!$J$39='CAPITOL SPECTRUM 14 SİNEMALARI'!A473,HLOOKUP('CAPITOL SPECTRUM 14 SİNEMALARI'!A473,'[1]-------  H.S.ARA -------'!$J$39:$J$42,2,FALSE)," "))</f>
        <v>#REF!</v>
      </c>
      <c r="CD473" s="34" t="e">
        <f>IF(ISNA('[1]-------  H.S.ARA -------'!$C$43)," ",IF('[1]-------  H.S.ARA -------'!$C$43='CAPITOL SPECTRUM 14 SİNEMALARI'!A473,HLOOKUP('CAPITOL SPECTRUM 14 SİNEMALARI'!A473,'[1]-------  H.S.ARA -------'!$C$43:$C$46,2,FALSE)," "))</f>
        <v>#REF!</v>
      </c>
      <c r="CE473" s="34" t="e">
        <f>IF(ISNA('[1]-------  H.S.ARA -------'!$D$43)," ",IF('[1]-------  H.S.ARA -------'!$D$43='CAPITOL SPECTRUM 14 SİNEMALARI'!A473,HLOOKUP('CAPITOL SPECTRUM 14 SİNEMALARI'!A473,'[1]-------  H.S.ARA -------'!$D$43:$D$46,2,FALSE)," "))</f>
        <v>#REF!</v>
      </c>
      <c r="CF473" s="34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CG473" s="34" t="e">
        <f>IF(ISNA('[1]-------  H.S.ARA -------'!$F$43)," ",IF('[1]-------  H.S.ARA -------'!$F$43='CAPITOL SPECTRUM 14 SİNEMALARI'!A473,HLOOKUP('CAPITOL SPECTRUM 14 SİNEMALARI'!A473,'[1]-------  H.S.ARA -------'!$F$43:$F$46,2,FALSE)," "))</f>
        <v>#REF!</v>
      </c>
      <c r="CH473" s="34" t="e">
        <f>IF(ISNA('[1]-------  H.S.ARA -------'!$G$43)," ",IF('[1]-------  H.S.ARA -------'!$G$43='CAPITOL SPECTRUM 14 SİNEMALARI'!A473,HLOOKUP('CAPITOL SPECTRUM 14 SİNEMALARI'!A473,'[1]-------  H.S.ARA -------'!$G$43:$G$46,2,FALSE)," "))</f>
        <v>#REF!</v>
      </c>
      <c r="CI473" s="34" t="e">
        <f>IF(ISNA('[1]-------  H.S.ARA -------'!$H$43)," ",IF('[1]-------  H.S.ARA -------'!$H$43='CAPITOL SPECTRUM 14 SİNEMALARI'!A473,HLOOKUP('CAPITOL SPECTRUM 14 SİNEMALARI'!A473,'[1]-------  H.S.ARA -------'!$H$43:$H$46,2,FALSE)," "))</f>
        <v>#REF!</v>
      </c>
      <c r="CJ473" s="34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K473" s="34" t="e">
        <f>IF(ISNA('[1]-------  H.S.ARA -------'!$J$43)," ",IF('[1]-------  H.S.ARA -------'!$J$43='CAPITOL SPECTRUM 14 SİNEMALARI'!A473,HLOOKUP('CAPITOL SPECTRUM 14 SİNEMALARI'!A473,'[1]-------  H.S.ARA -------'!$J$43:$J$46,2,FALSE)," "))</f>
        <v>#REF!</v>
      </c>
      <c r="CL473" s="35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M473" s="35" t="e">
        <f>IF(ISNA('[1]-------  H.S.ARA -------'!$D$47)," ",IF('[1]-------  H.S.ARA -------'!$D$47='CAPITOL SPECTRUM 14 SİNEMALARI'!A473,HLOOKUP('CAPITOL SPECTRUM 14 SİNEMALARI'!A473,'[1]-------  H.S.ARA -------'!$D$47:$D$50,2,FALSE)," "))</f>
        <v>#REF!</v>
      </c>
      <c r="CN473" s="35" t="e">
        <f>IF(ISNA('[1]-------  H.S.ARA -------'!$E$47)," ",IF('[1]-------  H.S.ARA -------'!$E$47='CAPITOL SPECTRUM 14 SİNEMALARI'!A473,HLOOKUP('CAPITOL SPECTRUM 14 SİNEMALARI'!A473,'[1]-------  H.S.ARA -------'!$E$47:$E$50,2,FALSE)," "))</f>
        <v>#REF!</v>
      </c>
      <c r="CO473" s="35" t="e">
        <f>IF(ISNA('[1]-------  H.S.ARA -------'!$F$47)," ",IF('[1]-------  H.S.ARA -------'!$F$47='CAPITOL SPECTRUM 14 SİNEMALARI'!A473,HLOOKUP('CAPITOL SPECTRUM 14 SİNEMALARI'!A473,'[1]-------  H.S.ARA -------'!$F$47:$F$50,2,FALSE)," "))</f>
        <v>#REF!</v>
      </c>
      <c r="CP473" s="35" t="e">
        <f>IF(ISNA('[1]-------  H.S.ARA -------'!$G$47)," ",IF('[1]-------  H.S.ARA -------'!$G$47='CAPITOL SPECTRUM 14 SİNEMALARI'!A473,HLOOKUP('CAPITOL SPECTRUM 14 SİNEMALARI'!A473,'[1]-------  H.S.ARA -------'!$G$47:$G$50,2,FALSE)," "))</f>
        <v>#REF!</v>
      </c>
      <c r="CQ473" s="35" t="e">
        <f>IF(ISNA('[1]-------  H.S.ARA -------'!$H$47)," ",IF('[1]-------  H.S.ARA -------'!$H$47='CAPITOL SPECTRUM 14 SİNEMALARI'!A473,HLOOKUP('CAPITOL SPECTRUM 14 SİNEMALARI'!A473,'[1]-------  H.S.ARA -------'!$H$47:$H$50,2,FALSE)," "))</f>
        <v>#REF!</v>
      </c>
      <c r="CR473" s="35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S473" s="35" t="e">
        <f>IF(ISNA('[1]-------  H.S.ARA -------'!$J$47)," ",IF('[1]-------  H.S.ARA -------'!$J$47='CAPITOL SPECTRUM 14 SİNEMALARI'!A473,HLOOKUP('CAPITOL SPECTRUM 14 SİNEMALARI'!A473,'[1]-------  H.S.ARA -------'!$J$47:$J$50,2,FALSE)," "))</f>
        <v>#REF!</v>
      </c>
    </row>
    <row r="474" spans="1:97" ht="12.75">
      <c r="A474" s="37" t="str">
        <f>+A15</f>
        <v>Riddick </v>
      </c>
      <c r="B474" s="32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32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32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32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32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32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32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32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33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33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33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33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33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33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33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33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34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34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34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34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34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34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34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34" t="str">
        <f>IF(ISNA('[1]-------  H.S.ARA -------'!$J$11)," ",IF('[1]-------  H.S.ARA -------'!$J$11='CAPITOL SPECTRUM 14 SİNEMALARI'!A474,HLOOKUP('CAPITOL SPECTRUM 14 SİNEMALARI'!A474,'[1]-------  H.S.ARA -------'!$J$11:$J$14,2,FALSE)," "))</f>
        <v> </v>
      </c>
      <c r="Z474" s="35" t="str">
        <f>IF(ISNA('[1]-------  H.S.ARA -------'!$C$15)," ",IF('[1]-------  H.S.ARA -------'!$C$15='CAPITOL SPECTRUM 14 SİNEMALARI'!A474,HLOOKUP('CAPITOL SPECTRUM 14 SİNEMALARI'!A474,'[1]-------  H.S.ARA -------'!$C$15:$C$18,2,FALSE)," "))</f>
        <v> </v>
      </c>
      <c r="AA474" s="35" t="str">
        <f>IF(ISNA('[1]-------  H.S.ARA -------'!$D$15)," ",IF('[1]-------  H.S.ARA -------'!$D$15='CAPITOL SPECTRUM 14 SİNEMALARI'!A474,HLOOKUP('CAPITOL SPECTRUM 14 SİNEMALARI'!A474,'[1]-------  H.S.ARA -------'!$D$15:$D$18,2,FALSE)," "))</f>
        <v> </v>
      </c>
      <c r="AB474" s="35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AC474" s="35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D474" s="35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E474" s="35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F474" s="35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G474" s="35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H474" s="33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I474" s="33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J474" s="33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K474" s="33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L474" s="33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M474" s="33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N474" s="33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O474" s="33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P474" s="32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Q474" s="32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R474" s="32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S474" s="32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T474" s="32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U474" s="32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V474" s="32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W474" s="32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X474" s="34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Y474" s="34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Z474" s="34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BA474" s="34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BB474" s="34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BC474" s="34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BD474" s="34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E474" s="34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F474" s="35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G474" s="35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H474" s="35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I474" s="35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J474" s="35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K474" s="35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L474" s="35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M474" s="35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N474" s="33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O474" s="33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P474" s="33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Q474" s="33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R474" s="33">
        <f>IF(ISNA('[1]-------  H.S.ARA -------'!$G$35)," ",IF('[1]-------  H.S.ARA -------'!$G$35='CAPITOL SPECTRUM 14 SİNEMALARI'!A474,HLOOKUP('CAPITOL SPECTRUM 14 SİNEMALARI'!A474,'[1]-------  H.S.ARA -------'!$G$35:$G$38,2,FALSE)," "))</f>
        <v>0.8125</v>
      </c>
      <c r="BS474" s="33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T474" s="33">
        <f>IF(ISNA('[1]-------  H.S.ARA -------'!$I$35)," ",IF('[1]-------  H.S.ARA -------'!$I$35='CAPITOL SPECTRUM 14 SİNEMALARI'!A474,HLOOKUP('CAPITOL SPECTRUM 14 SİNEMALARI'!A474,'[1]-------  H.S.ARA -------'!$I$35:$I$38,2,FALSE)," "))</f>
        <v>0.9166666666666666</v>
      </c>
      <c r="BU474" s="33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V474" s="32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W474" s="32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X474" s="32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Y474" s="32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Z474" s="32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CA474" s="32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CB474" s="32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CC474" s="32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D474" s="34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E474" s="34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F474" s="34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G474" s="34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H474" s="34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I474" s="34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J474" s="34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K474" s="34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L474" s="35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M474" s="35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N474" s="35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O474" s="35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P474" s="35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Q474" s="35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R474" s="35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S474" s="35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7" ht="12.75">
      <c r="A475" s="37">
        <f>+A20</f>
        <v>0</v>
      </c>
      <c r="B475" s="32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32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32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32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32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32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32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32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33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33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33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33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33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33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33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33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34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34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T475" s="34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34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34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34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34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34" t="str">
        <f>IF(ISNA('[1]-------  H.S.ARA -------'!$J$11)," ",IF('[1]-------  H.S.ARA -------'!$J$11='CAPITOL SPECTRUM 14 SİNEMALARI'!A475,HLOOKUP('CAPITOL SPECTRUM 14 SİNEMALARI'!A475,'[1]-------  H.S.ARA -------'!$J$11:$J$14,2,FALSE)," "))</f>
        <v> </v>
      </c>
      <c r="Z475" s="35" t="str">
        <f>IF(ISNA('[1]-------  H.S.ARA -------'!$C$15)," ",IF('[1]-------  H.S.ARA -------'!$C$15='CAPITOL SPECTRUM 14 SİNEMALARI'!A475,HLOOKUP('CAPITOL SPECTRUM 14 SİNEMALARI'!A475,'[1]-------  H.S.ARA -------'!$C$15:$C$18,2,FALSE)," "))</f>
        <v> </v>
      </c>
      <c r="AA475" s="35" t="str">
        <f>IF(ISNA('[1]-------  H.S.ARA -------'!$D$15)," ",IF('[1]-------  H.S.ARA -------'!$D$15='CAPITOL SPECTRUM 14 SİNEMALARI'!A475,HLOOKUP('CAPITOL SPECTRUM 14 SİNEMALARI'!A475,'[1]-------  H.S.ARA -------'!$D$15:$D$18,2,FALSE)," "))</f>
        <v> </v>
      </c>
      <c r="AB475" s="35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AC475" s="35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D475" s="35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E475" s="35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F475" s="35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G475" s="35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H475" s="33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AI475" s="33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J475" s="33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K475" s="33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L475" s="33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M475" s="33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N475" s="33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O475" s="33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P475" s="32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Q475" s="32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R475" s="32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S475" s="32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T475" s="32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U475" s="32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V475" s="32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W475" s="32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X475" s="34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Y475" s="34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Z475" s="34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BA475" s="34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BB475" s="34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BC475" s="34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D475" s="34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E475" s="34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BF475" s="35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G475" s="35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H475" s="35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I475" s="35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J475" s="35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K475" s="35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L475" s="35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M475" s="35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N475" s="33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O475" s="33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P475" s="33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Q475" s="33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R475" s="33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S475" s="33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T475" s="33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U475" s="33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V475" s="32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W475" s="32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X475" s="32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Y475" s="32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Z475" s="32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CA475" s="32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CB475" s="32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CC475" s="32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D475" s="34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E475" s="34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F475" s="34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G475" s="34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H475" s="34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I475" s="34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J475" s="34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K475" s="34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L475" s="35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M475" s="35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N475" s="35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O475" s="35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P475" s="35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Q475" s="35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R475" s="35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S475" s="35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7" ht="12.75">
      <c r="A476" s="37" t="str">
        <f>+A6</f>
        <v>Thor: Karanlık Dünya (3D-orijinal)</v>
      </c>
      <c r="B476" s="32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32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32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32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32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32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32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32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33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33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33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33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33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33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33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33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34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34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34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34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34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34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34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34" t="str">
        <f>IF(ISNA('[1]-------  H.S.ARA -------'!$J$11)," ",IF('[1]-------  H.S.ARA -------'!$J$11='CAPITOL SPECTRUM 14 SİNEMALARI'!A476,HLOOKUP('CAPITOL SPECTRUM 14 SİNEMALARI'!A476,'[1]-------  H.S.ARA -------'!$J$11:$J$14,2,FALSE)," "))</f>
        <v> </v>
      </c>
      <c r="Z476" s="35" t="str">
        <f>IF(ISNA('[1]-------  H.S.ARA -------'!$C$15)," ",IF('[1]-------  H.S.ARA -------'!$C$15='CAPITOL SPECTRUM 14 SİNEMALARI'!A476,HLOOKUP('CAPITOL SPECTRUM 14 SİNEMALARI'!A476,'[1]-------  H.S.ARA -------'!$C$15:$C$18,2,FALSE)," "))</f>
        <v> </v>
      </c>
      <c r="AA476" s="35" t="str">
        <f>IF(ISNA('[1]-------  H.S.ARA -------'!$D$15)," ",IF('[1]-------  H.S.ARA -------'!$D$15='CAPITOL SPECTRUM 14 SİNEMALARI'!A476,HLOOKUP('CAPITOL SPECTRUM 14 SİNEMALARI'!A476,'[1]-------  H.S.ARA -------'!$D$15:$D$18,2,FALSE)," "))</f>
        <v> </v>
      </c>
      <c r="AB476" s="35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AC476" s="35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D476" s="35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E476" s="35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F476" s="35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G476" s="35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H476" s="33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I476" s="33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J476" s="33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K476" s="33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L476" s="33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M476" s="33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N476" s="33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O476" s="33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P476" s="32" t="str">
        <f>IF(ISNA('[1]-------  H.S.ARA -------'!$C$23)," ",IF('[1]-------  H.S.ARA -------'!$C$23='CAPITOL SPECTRUM 14 SİNEMALARI'!A476,HLOOKUP('CAPITOL SPECTRUM 14 SİNEMALARI'!A476,'[1]-------  H.S.ARA -------'!$C$23:$C$26,2,FALSE)," "))</f>
        <v> </v>
      </c>
      <c r="AQ476" s="32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R476" s="32" t="str">
        <f>IF(ISNA('[1]-------  H.S.ARA -------'!$E$23)," ",IF('[1]-------  H.S.ARA -------'!$E$23='CAPITOL SPECTRUM 14 SİNEMALARI'!A476,HLOOKUP('CAPITOL SPECTRUM 14 SİNEMALARI'!A476,'[1]-------  H.S.ARA -------'!$E$23:$E$26,2,FALSE)," "))</f>
        <v> </v>
      </c>
      <c r="AS476" s="32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T476" s="32" t="str">
        <f>IF(ISNA('[1]-------  H.S.ARA -------'!$G$23)," ",IF('[1]-------  H.S.ARA -------'!$G$23='CAPITOL SPECTRUM 14 SİNEMALARI'!A476,HLOOKUP('CAPITOL SPECTRUM 14 SİNEMALARI'!A476,'[1]-------  H.S.ARA -------'!$G$23:$G$26,2,FALSE)," "))</f>
        <v> </v>
      </c>
      <c r="AU476" s="32" t="str">
        <f>IF(ISNA('[1]-------  H.S.ARA -------'!$H$23)," ",IF('[1]-------  H.S.ARA -------'!$H$23='CAPITOL SPECTRUM 14 SİNEMALARI'!A476,HLOOKUP('CAPITOL SPECTRUM 14 SİNEMALARI'!A476,'[1]-------  H.S.ARA -------'!$H$23:$H$26,2,FALSE)," "))</f>
        <v> </v>
      </c>
      <c r="AV476" s="32">
        <f>IF(ISNA('[1]-------  H.S.ARA -------'!$I$23)," ",IF('[1]-------  H.S.ARA -------'!$I$23='CAPITOL SPECTRUM 14 SİNEMALARI'!A476,HLOOKUP('CAPITOL SPECTRUM 14 SİNEMALARI'!A476,'[1]-------  H.S.ARA -------'!$I$23:$I$26,2,FALSE)," "))</f>
        <v>0.9270833333333334</v>
      </c>
      <c r="AW476" s="32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X476" s="34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Y476" s="34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Z476" s="34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BA476" s="34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BB476" s="34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BC476" s="34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D476" s="34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E476" s="34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F476" s="35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G476" s="35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H476" s="35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I476" s="35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J476" s="35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K476" s="35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L476" s="35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M476" s="35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N476" s="33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O476" s="33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P476" s="33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Q476" s="33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R476" s="33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S476" s="33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T476" s="33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U476" s="33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V476" s="32">
        <f>IF(ISNA('[1]-------  H.S.ARA -------'!$C$39)," ",IF('[1]-------  H.S.ARA -------'!$C$39='CAPITOL SPECTRUM 14 SİNEMALARI'!A476,HLOOKUP('CAPITOL SPECTRUM 14 SİNEMALARI'!A476,'[1]-------  H.S.ARA -------'!$C$39:$C$42,2,FALSE)," "))</f>
        <v>0.4791666666666667</v>
      </c>
      <c r="BW476" s="32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X476" s="32">
        <f>IF(ISNA('[1]-------  H.S.ARA -------'!$E$39)," ",IF('[1]-------  H.S.ARA -------'!$E$39='CAPITOL SPECTRUM 14 SİNEMALARI'!A476,HLOOKUP('CAPITOL SPECTRUM 14 SİNEMALARI'!A476,'[1]-------  H.S.ARA -------'!$E$39:$E$42,2,FALSE)," "))</f>
        <v>0.5833333333333334</v>
      </c>
      <c r="BY476" s="32">
        <f>IF(ISNA('[1]-------  H.S.ARA -------'!$F$39)," ",IF('[1]-------  H.S.ARA -------'!$F$39='CAPITOL SPECTRUM 14 SİNEMALARI'!A476,HLOOKUP('CAPITOL SPECTRUM 14 SİNEMALARI'!A476,'[1]-------  H.S.ARA -------'!$F$39:$F$42,2,FALSE)," "))</f>
        <v>0.6875</v>
      </c>
      <c r="BZ476" s="32">
        <f>IF(ISNA('[1]-------  H.S.ARA -------'!$G$39)," ",IF('[1]-------  H.S.ARA -------'!$G$39='CAPITOL SPECTRUM 14 SİNEMALARI'!A476,HLOOKUP('CAPITOL SPECTRUM 14 SİNEMALARI'!A476,'[1]-------  H.S.ARA -------'!$G$39:$G$42,2,FALSE)," "))</f>
        <v>0.7916666666666666</v>
      </c>
      <c r="CA476" s="32">
        <f>IF(ISNA('[1]-------  H.S.ARA -------'!$H$39)," ",IF('[1]-------  H.S.ARA -------'!$H$39='CAPITOL SPECTRUM 14 SİNEMALARI'!A476,HLOOKUP('CAPITOL SPECTRUM 14 SİNEMALARI'!A476,'[1]-------  H.S.ARA -------'!$H$39:$H$42,2,FALSE)," "))</f>
        <v>0.8958333333333334</v>
      </c>
      <c r="CB476" s="32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CC476" s="32">
        <f>IF(ISNA('[1]-------  H.S.ARA -------'!$J$39)," ",IF('[1]-------  H.S.ARA -------'!$J$39='CAPITOL SPECTRUM 14 SİNEMALARI'!A476,HLOOKUP('CAPITOL SPECTRUM 14 SİNEMALARI'!A476,'[1]-------  H.S.ARA -------'!$J$39:$J$42,2,FALSE)," "))</f>
        <v>1</v>
      </c>
      <c r="CD476" s="34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E476" s="34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F476" s="34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G476" s="34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H476" s="34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I476" s="34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J476" s="34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K476" s="34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L476" s="35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M476" s="35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N476" s="35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O476" s="35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P476" s="35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Q476" s="35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R476" s="35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S476" s="35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7" ht="12.75">
      <c r="A477" s="37">
        <f>+A22</f>
        <v>0</v>
      </c>
      <c r="B477" s="32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32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32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32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32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32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32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32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33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33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33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33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33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33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33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33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34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34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34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34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34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34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34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34" t="str">
        <f>IF(ISNA('[1]-------  H.S.ARA -------'!$J$11)," ",IF('[1]-------  H.S.ARA -------'!$J$11='CAPITOL SPECTRUM 14 SİNEMALARI'!A477,HLOOKUP('CAPITOL SPECTRUM 14 SİNEMALARI'!A477,'[1]-------  H.S.ARA -------'!$J$11:$J$14,2,FALSE)," "))</f>
        <v> </v>
      </c>
      <c r="Z477" s="35" t="str">
        <f>IF(ISNA('[1]-------  H.S.ARA -------'!$C$15)," ",IF('[1]-------  H.S.ARA -------'!$C$15='CAPITOL SPECTRUM 14 SİNEMALARI'!A477,HLOOKUP('CAPITOL SPECTRUM 14 SİNEMALARI'!A477,'[1]-------  H.S.ARA -------'!$C$15:$C$18,2,FALSE)," "))</f>
        <v> </v>
      </c>
      <c r="AA477" s="35" t="str">
        <f>IF(ISNA('[1]-------  H.S.ARA -------'!$D$15)," ",IF('[1]-------  H.S.ARA -------'!$D$15='CAPITOL SPECTRUM 14 SİNEMALARI'!A477,HLOOKUP('CAPITOL SPECTRUM 14 SİNEMALARI'!A477,'[1]-------  H.S.ARA -------'!$D$15:$D$18,2,FALSE)," "))</f>
        <v> </v>
      </c>
      <c r="AB477" s="35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AC477" s="35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D477" s="35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E477" s="35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F477" s="35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G477" s="35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H477" s="33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I477" s="33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J477" s="33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K477" s="33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L477" s="33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M477" s="33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N477" s="33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O477" s="33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P477" s="32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Q477" s="32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R477" s="32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S477" s="32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T477" s="32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U477" s="32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V477" s="32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W477" s="32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X477" s="34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Y477" s="34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Z477" s="34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BA477" s="34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BB477" s="34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BC477" s="34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D477" s="34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E477" s="34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F477" s="35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G477" s="35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H477" s="35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I477" s="35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J477" s="35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K477" s="35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L477" s="35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M477" s="35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N477" s="33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O477" s="33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P477" s="33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Q477" s="33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R477" s="33" t="str">
        <f>IF(ISNA('[1]-------  H.S.ARA -------'!$G$35)," ",IF('[1]-------  H.S.ARA -------'!$G$35='CAPITOL SPECTRUM 14 SİNEMALARI'!A477,HLOOKUP('CAPITOL SPECTRUM 14 SİNEMALARI'!A477,'[1]-------  H.S.ARA -------'!$G$35:$G$38,2,FALSE)," "))</f>
        <v> </v>
      </c>
      <c r="BS477" s="33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T477" s="33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U477" s="33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V477" s="32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W477" s="32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X477" s="32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Y477" s="32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Z477" s="32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CA477" s="32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CB477" s="32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CC477" s="32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D477" s="34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E477" s="34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F477" s="34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G477" s="34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H477" s="34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I477" s="34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J477" s="34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K477" s="34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L477" s="35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M477" s="35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N477" s="35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O477" s="35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P477" s="35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Q477" s="35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R477" s="35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S477" s="35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7" ht="12.75">
      <c r="A478" s="37">
        <f>+A23</f>
        <v>0</v>
      </c>
      <c r="B478" s="32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32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32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32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32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32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32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32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33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33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33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33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33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33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33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33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34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34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34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34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34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34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34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34" t="str">
        <f>IF(ISNA('[1]-------  H.S.ARA -------'!$J$11)," ",IF('[1]-------  H.S.ARA -------'!$J$11='CAPITOL SPECTRUM 14 SİNEMALARI'!A478,HLOOKUP('CAPITOL SPECTRUM 14 SİNEMALARI'!A478,'[1]-------  H.S.ARA -------'!$J$11:$J$14,2,FALSE)," "))</f>
        <v> </v>
      </c>
      <c r="Z478" s="35" t="str">
        <f>IF(ISNA('[1]-------  H.S.ARA -------'!$C$15)," ",IF('[1]-------  H.S.ARA -------'!$C$15='CAPITOL SPECTRUM 14 SİNEMALARI'!A478,HLOOKUP('CAPITOL SPECTRUM 14 SİNEMALARI'!A478,'[1]-------  H.S.ARA -------'!$C$15:$C$18,2,FALSE)," "))</f>
        <v> </v>
      </c>
      <c r="AA478" s="35" t="str">
        <f>IF(ISNA('[1]-------  H.S.ARA -------'!$D$15)," ",IF('[1]-------  H.S.ARA -------'!$D$15='CAPITOL SPECTRUM 14 SİNEMALARI'!A478,HLOOKUP('CAPITOL SPECTRUM 14 SİNEMALARI'!A478,'[1]-------  H.S.ARA -------'!$D$15:$D$18,2,FALSE)," "))</f>
        <v> </v>
      </c>
      <c r="AB478" s="35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AC478" s="35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D478" s="35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E478" s="35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F478" s="35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G478" s="35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H478" s="33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I478" s="33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J478" s="33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K478" s="33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L478" s="33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M478" s="33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N478" s="33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O478" s="33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P478" s="32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Q478" s="32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R478" s="32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S478" s="32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T478" s="32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U478" s="32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V478" s="32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W478" s="32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X478" s="34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Y478" s="34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Z478" s="34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BA478" s="34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BB478" s="34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BC478" s="34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D478" s="34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E478" s="34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F478" s="35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G478" s="35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H478" s="35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I478" s="35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J478" s="35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K478" s="35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L478" s="35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M478" s="35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N478" s="33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O478" s="33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P478" s="33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Q478" s="33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R478" s="33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S478" s="33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T478" s="33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U478" s="33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V478" s="32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W478" s="32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X478" s="32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Y478" s="32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Z478" s="32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CA478" s="32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CB478" s="32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CC478" s="32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D478" s="34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E478" s="34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F478" s="34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G478" s="34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H478" s="34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I478" s="34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J478" s="34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K478" s="34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L478" s="35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M478" s="35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N478" s="35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O478" s="35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P478" s="35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Q478" s="35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R478" s="35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S478" s="35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7" ht="12.75">
      <c r="A479" s="37" t="str">
        <f>+A9</f>
        <v>Benim Dünyam</v>
      </c>
      <c r="B479" s="32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32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32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32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32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32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32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32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33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33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33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33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33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33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33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33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34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34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34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34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34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34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34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34" t="str">
        <f>IF(ISNA('[1]-------  H.S.ARA -------'!$J$11)," ",IF('[1]-------  H.S.ARA -------'!$J$11='CAPITOL SPECTRUM 14 SİNEMALARI'!A479,HLOOKUP('CAPITOL SPECTRUM 14 SİNEMALARI'!A479,'[1]-------  H.S.ARA -------'!$J$11:$J$14,2,FALSE)," "))</f>
        <v> </v>
      </c>
      <c r="Z479" s="35" t="str">
        <f>IF(ISNA('[1]-------  H.S.ARA -------'!$C$15)," ",IF('[1]-------  H.S.ARA -------'!$C$15='CAPITOL SPECTRUM 14 SİNEMALARI'!A479,HLOOKUP('CAPITOL SPECTRUM 14 SİNEMALARI'!A479,'[1]-------  H.S.ARA -------'!$C$15:$C$18,2,FALSE)," "))</f>
        <v> </v>
      </c>
      <c r="AA479" s="35" t="str">
        <f>IF(ISNA('[1]-------  H.S.ARA -------'!$D$15)," ",IF('[1]-------  H.S.ARA -------'!$D$15='CAPITOL SPECTRUM 14 SİNEMALARI'!A479,HLOOKUP('CAPITOL SPECTRUM 14 SİNEMALARI'!A479,'[1]-------  H.S.ARA -------'!$D$15:$D$18,2,FALSE)," "))</f>
        <v> </v>
      </c>
      <c r="AB479" s="35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AC479" s="35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D479" s="35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E479" s="35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F479" s="35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G479" s="35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H479" s="33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I479" s="33">
        <f>IF(ISNA('[1]-------  H.S.ARA -------'!$D$19)," ",IF('[1]-------  H.S.ARA -------'!$D$19='CAPITOL SPECTRUM 14 SİNEMALARI'!A479,HLOOKUP('CAPITOL SPECTRUM 14 SİNEMALARI'!A479,'[1]-------  H.S.ARA -------'!$D$19:$D$22,2,FALSE)," "))</f>
        <v>0.5208333333333334</v>
      </c>
      <c r="AJ479" s="33">
        <f>IF(ISNA('[1]-------  H.S.ARA -------'!$E$19)," ",IF('[1]-------  H.S.ARA -------'!$E$19='CAPITOL SPECTRUM 14 SİNEMALARI'!A479,HLOOKUP('CAPITOL SPECTRUM 14 SİNEMALARI'!A479,'[1]-------  H.S.ARA -------'!$E$19:$E$22,2,FALSE)," "))</f>
        <v>0.625</v>
      </c>
      <c r="AK479" s="33">
        <f>IF(ISNA('[1]-------  H.S.ARA -------'!$F$19)," ",IF('[1]-------  H.S.ARA -------'!$F$19='CAPITOL SPECTRUM 14 SİNEMALARI'!A479,HLOOKUP('CAPITOL SPECTRUM 14 SİNEMALARI'!A479,'[1]-------  H.S.ARA -------'!$F$19:$F$22,2,FALSE)," "))</f>
        <v>0.7291666666666666</v>
      </c>
      <c r="AL479" s="33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M479" s="33">
        <f>IF(ISNA('[1]-------  H.S.ARA -------'!$H$19)," ",IF('[1]-------  H.S.ARA -------'!$H$19='CAPITOL SPECTRUM 14 SİNEMALARI'!A479,HLOOKUP('CAPITOL SPECTRUM 14 SİNEMALARI'!A479,'[1]-------  H.S.ARA -------'!$H$19:$H$22,2,FALSE)," "))</f>
        <v>0.8333333333333334</v>
      </c>
      <c r="AN479" s="33">
        <f>IF(ISNA('[1]-------  H.S.ARA -------'!$I$19)," ",IF('[1]-------  H.S.ARA -------'!$I$19='CAPITOL SPECTRUM 14 SİNEMALARI'!A479,HLOOKUP('CAPITOL SPECTRUM 14 SİNEMALARI'!A479,'[1]-------  H.S.ARA -------'!$I$19:$I$22,2,FALSE)," "))</f>
        <v>0.9270833333333334</v>
      </c>
      <c r="AO479" s="33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P479" s="32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Q479" s="32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R479" s="32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S479" s="32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T479" s="32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U479" s="32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V479" s="32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W479" s="32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X479" s="34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Y479" s="34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Z479" s="34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BA479" s="34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BB479" s="34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BC479" s="34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D479" s="34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E479" s="34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F479" s="35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G479" s="35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H479" s="35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I479" s="35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J479" s="35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K479" s="35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L479" s="35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M479" s="35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N479" s="33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O479" s="33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P479" s="33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Q479" s="33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R479" s="33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S479" s="33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T479" s="33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U479" s="33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V479" s="32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W479" s="32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X479" s="32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Y479" s="32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Z479" s="32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CA479" s="32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CB479" s="32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CC479" s="32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D479" s="34">
        <f>IF(ISNA('[1]-------  H.S.ARA -------'!$C$43)," ",IF('[1]-------  H.S.ARA -------'!$C$43='CAPITOL SPECTRUM 14 SİNEMALARI'!A479,HLOOKUP('CAPITOL SPECTRUM 14 SİNEMALARI'!A479,'[1]-------  H.S.ARA -------'!$C$43:$C$46,2,FALSE)," "))</f>
        <v>0.46875</v>
      </c>
      <c r="CE479" s="34">
        <f>IF(ISNA('[1]-------  H.S.ARA -------'!$D$43)," ",IF('[1]-------  H.S.ARA -------'!$D$43='CAPITOL SPECTRUM 14 SİNEMALARI'!A479,HLOOKUP('CAPITOL SPECTRUM 14 SİNEMALARI'!A479,'[1]-------  H.S.ARA -------'!$D$43:$D$46,2,FALSE)," "))</f>
        <v>0.5729166666666666</v>
      </c>
      <c r="CF479" s="34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G479" s="34">
        <f>IF(ISNA('[1]-------  H.S.ARA -------'!$F$43)," ",IF('[1]-------  H.S.ARA -------'!$F$43='CAPITOL SPECTRUM 14 SİNEMALARI'!A479,HLOOKUP('CAPITOL SPECTRUM 14 SİNEMALARI'!A479,'[1]-------  H.S.ARA -------'!$F$43:$F$46,2,FALSE)," "))</f>
        <v>0.6770833333333334</v>
      </c>
      <c r="CH479" s="34">
        <f>IF(ISNA('[1]-------  H.S.ARA -------'!$G$43)," ",IF('[1]-------  H.S.ARA -------'!$G$43='CAPITOL SPECTRUM 14 SİNEMALARI'!A479,HLOOKUP('CAPITOL SPECTRUM 14 SİNEMALARI'!A479,'[1]-------  H.S.ARA -------'!$G$43:$G$46,2,FALSE)," "))</f>
        <v>0.78125</v>
      </c>
      <c r="CI479" s="34">
        <f>IF(ISNA('[1]-------  H.S.ARA -------'!$H$43)," ",IF('[1]-------  H.S.ARA -------'!$H$43='CAPITOL SPECTRUM 14 SİNEMALARI'!A479,HLOOKUP('CAPITOL SPECTRUM 14 SİNEMALARI'!A479,'[1]-------  H.S.ARA -------'!$H$43:$H$46,2,FALSE)," "))</f>
        <v>0.8854166666666666</v>
      </c>
      <c r="CJ479" s="34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K479" s="34">
        <f>IF(ISNA('[1]-------  H.S.ARA -------'!$J$43)," ",IF('[1]-------  H.S.ARA -------'!$J$43='CAPITOL SPECTRUM 14 SİNEMALARI'!A479,HLOOKUP('CAPITOL SPECTRUM 14 SİNEMALARI'!A479,'[1]-------  H.S.ARA -------'!$J$43:$J$46,2,FALSE)," "))</f>
        <v>0.9791666666666666</v>
      </c>
      <c r="CL479" s="35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M479" s="35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N479" s="35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O479" s="35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P479" s="35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Q479" s="35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R479" s="35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S479" s="35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7" ht="12.75">
      <c r="A480" s="37" t="str">
        <f>+A17</f>
        <v>Sen Aydınlatırsın Geceyi</v>
      </c>
      <c r="B480" s="32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32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32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32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32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32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32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32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33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33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33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33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33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33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33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33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34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34">
        <f>IF(ISNA('[1]-------  H.S.ARA -------'!$D$11)," ",IF('[1]-------  H.S.ARA -------'!$D$11='CAPITOL SPECTRUM 14 SİNEMALARI'!A480,HLOOKUP('CAPITOL SPECTRUM 14 SİNEMALARI'!A480,'[1]-------  H.S.ARA -------'!$D$11:$D$14,2,FALSE)," "))</f>
        <v>0.5833333333333334</v>
      </c>
      <c r="T480" s="34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34">
        <f>IF(ISNA('[1]-------  H.S.ARA -------'!$F$11)," ",IF('[1]-------  H.S.ARA -------'!$F$11='CAPITOL SPECTRUM 14 SİNEMALARI'!A480,HLOOKUP('CAPITOL SPECTRUM 14 SİNEMALARI'!A480,'[1]-------  H.S.ARA -------'!$F$11:$F$14,2,FALSE)," "))</f>
        <v>0.7395833333333334</v>
      </c>
      <c r="V480" s="34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34">
        <f>IF(ISNA('[1]-------  H.S.ARA -------'!$H$11)," ",IF('[1]-------  H.S.ARA -------'!$H$11='CAPITOL SPECTRUM 14 SİNEMALARI'!A480,HLOOKUP('CAPITOL SPECTRUM 14 SİNEMALARI'!A480,'[1]-------  H.S.ARA -------'!$H$11:$H$14,2,FALSE)," "))</f>
        <v>0.8958333333333334</v>
      </c>
      <c r="X480" s="34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34" t="str">
        <f>IF(ISNA('[1]-------  H.S.ARA -------'!$J$11)," ",IF('[1]-------  H.S.ARA -------'!$J$11='CAPITOL SPECTRUM 14 SİNEMALARI'!A480,HLOOKUP('CAPITOL SPECTRUM 14 SİNEMALARI'!A480,'[1]-------  H.S.ARA -------'!$J$11:$J$14,2,FALSE)," "))</f>
        <v> </v>
      </c>
      <c r="Z480" s="35" t="str">
        <f>IF(ISNA('[1]-------  H.S.ARA -------'!$C$15)," ",IF('[1]-------  H.S.ARA -------'!$C$15='CAPITOL SPECTRUM 14 SİNEMALARI'!A480,HLOOKUP('CAPITOL SPECTRUM 14 SİNEMALARI'!A480,'[1]-------  H.S.ARA -------'!$C$15:$C$18,2,FALSE)," "))</f>
        <v> </v>
      </c>
      <c r="AA480" s="35" t="str">
        <f>IF(ISNA('[1]-------  H.S.ARA -------'!$D$15)," ",IF('[1]-------  H.S.ARA -------'!$D$15='CAPITOL SPECTRUM 14 SİNEMALARI'!A480,HLOOKUP('CAPITOL SPECTRUM 14 SİNEMALARI'!A480,'[1]-------  H.S.ARA -------'!$D$15:$D$18,2,FALSE)," "))</f>
        <v> </v>
      </c>
      <c r="AB480" s="35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AC480" s="35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D480" s="35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E480" s="35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F480" s="35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G480" s="35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H480" s="33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I480" s="33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J480" s="33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K480" s="33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L480" s="33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M480" s="33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N480" s="33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O480" s="33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P480" s="32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Q480" s="32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R480" s="32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S480" s="32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T480" s="32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U480" s="32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V480" s="32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W480" s="32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X480" s="34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Y480" s="34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Z480" s="34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BA480" s="34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BB480" s="34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BC480" s="34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D480" s="34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E480" s="34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F480" s="35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G480" s="35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H480" s="35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I480" s="35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J480" s="35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K480" s="35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L480" s="35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M480" s="35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N480" s="33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O480" s="33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P480" s="33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Q480" s="33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R480" s="33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S480" s="33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T480" s="33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U480" s="33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V480" s="32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W480" s="32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X480" s="32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Y480" s="32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Z480" s="32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CA480" s="32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CB480" s="32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CC480" s="32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D480" s="34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E480" s="34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F480" s="34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G480" s="34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H480" s="34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I480" s="34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J480" s="34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K480" s="34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L480" s="35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M480" s="35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N480" s="35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O480" s="35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P480" s="35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Q480" s="35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R480" s="35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S480" s="35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7" ht="12.75">
      <c r="A481" s="37">
        <f>+A19</f>
        <v>0</v>
      </c>
      <c r="B481" s="32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32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32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32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32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32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32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32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33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33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33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33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33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33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33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33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34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34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34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34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34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34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34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34" t="str">
        <f>IF(ISNA('[1]-------  H.S.ARA -------'!$J$11)," ",IF('[1]-------  H.S.ARA -------'!$J$11='CAPITOL SPECTRUM 14 SİNEMALARI'!A481,HLOOKUP('CAPITOL SPECTRUM 14 SİNEMALARI'!A481,'[1]-------  H.S.ARA -------'!$J$11:$J$14,2,FALSE)," "))</f>
        <v> </v>
      </c>
      <c r="Z481" s="35" t="str">
        <f>IF(ISNA('[1]-------  H.S.ARA -------'!$C$15)," ",IF('[1]-------  H.S.ARA -------'!$C$15='CAPITOL SPECTRUM 14 SİNEMALARI'!A481,HLOOKUP('CAPITOL SPECTRUM 14 SİNEMALARI'!A481,'[1]-------  H.S.ARA -------'!$C$15:$C$18,2,FALSE)," "))</f>
        <v> </v>
      </c>
      <c r="AA481" s="35" t="str">
        <f>IF(ISNA('[1]-------  H.S.ARA -------'!$D$15)," ",IF('[1]-------  H.S.ARA -------'!$D$15='CAPITOL SPECTRUM 14 SİNEMALARI'!A481,HLOOKUP('CAPITOL SPECTRUM 14 SİNEMALARI'!A481,'[1]-------  H.S.ARA -------'!$D$15:$D$18,2,FALSE)," "))</f>
        <v> </v>
      </c>
      <c r="AB481" s="35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AC481" s="35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D481" s="35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E481" s="35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F481" s="35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G481" s="35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H481" s="33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I481" s="33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J481" s="33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K481" s="33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L481" s="33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M481" s="33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N481" s="33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O481" s="33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P481" s="32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Q481" s="32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R481" s="32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S481" s="32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T481" s="32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U481" s="32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V481" s="32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W481" s="32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X481" s="34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Y481" s="34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Z481" s="34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BA481" s="34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BB481" s="34" t="str">
        <f>IF(ISNA('[1]-------  H.S.ARA -------'!$G$27)," ",IF('[1]-------  H.S.ARA -------'!$G$27='CAPITOL SPECTRUM 14 SİNEMALARI'!A481,HLOOKUP('CAPITOL SPECTRUM 14 SİNEMALARI'!A481,'[1]-------  H.S.ARA -------'!$G$27:$G$30,2,FALSE)," "))</f>
        <v> </v>
      </c>
      <c r="BC481" s="34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D481" s="34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E481" s="34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F481" s="35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G481" s="35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H481" s="35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I481" s="35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J481" s="35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K481" s="35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L481" s="35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M481" s="35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N481" s="33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O481" s="33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P481" s="33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Q481" s="33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R481" s="33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S481" s="33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T481" s="33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U481" s="33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V481" s="32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W481" s="32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X481" s="32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Y481" s="32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Z481" s="32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CA481" s="32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CB481" s="32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CC481" s="32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D481" s="34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E481" s="34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F481" s="34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G481" s="34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H481" s="34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I481" s="34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J481" s="34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K481" s="34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L481" s="35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M481" s="35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N481" s="35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O481" s="35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P481" s="35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Q481" s="35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R481" s="35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S481" s="35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7" ht="12.75">
      <c r="A482" s="37">
        <f>+B25</f>
        <v>0</v>
      </c>
      <c r="B482" s="32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32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32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32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32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32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32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32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33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33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33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33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33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33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33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33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34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34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34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34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34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34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34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34" t="str">
        <f>IF(ISNA('[1]-------  H.S.ARA -------'!$J$11)," ",IF('[1]-------  H.S.ARA -------'!$J$11='CAPITOL SPECTRUM 14 SİNEMALARI'!A482,HLOOKUP('CAPITOL SPECTRUM 14 SİNEMALARI'!A482,'[1]-------  H.S.ARA -------'!$J$11:$J$14,2,FALSE)," "))</f>
        <v> </v>
      </c>
      <c r="Z482" s="35" t="str">
        <f>IF(ISNA('[1]-------  H.S.ARA -------'!$C$15)," ",IF('[1]-------  H.S.ARA -------'!$C$15='CAPITOL SPECTRUM 14 SİNEMALARI'!A482,HLOOKUP('CAPITOL SPECTRUM 14 SİNEMALARI'!A482,'[1]-------  H.S.ARA -------'!$C$15:$C$18,2,FALSE)," "))</f>
        <v> </v>
      </c>
      <c r="AA482" s="35" t="str">
        <f>IF(ISNA('[1]-------  H.S.ARA -------'!$D$15)," ",IF('[1]-------  H.S.ARA -------'!$D$15='CAPITOL SPECTRUM 14 SİNEMALARI'!A482,HLOOKUP('CAPITOL SPECTRUM 14 SİNEMALARI'!A482,'[1]-------  H.S.ARA -------'!$D$15:$D$18,2,FALSE)," "))</f>
        <v> </v>
      </c>
      <c r="AB482" s="35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AC482" s="35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D482" s="35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E482" s="35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F482" s="35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G482" s="35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H482" s="33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I482" s="33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J482" s="33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K482" s="33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L482" s="33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M482" s="33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N482" s="33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O482" s="33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P482" s="32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Q482" s="32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R482" s="32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S482" s="32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T482" s="32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U482" s="32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V482" s="32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W482" s="32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X482" s="34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Y482" s="34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Z482" s="34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BA482" s="34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BB482" s="34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BC482" s="34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D482" s="34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E482" s="34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F482" s="35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G482" s="35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H482" s="35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I482" s="35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J482" s="35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K482" s="35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L482" s="35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M482" s="35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N482" s="33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O482" s="33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P482" s="33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Q482" s="33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R482" s="33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S482" s="33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T482" s="33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U482" s="33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V482" s="32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W482" s="32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X482" s="32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Y482" s="32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Z482" s="32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CA482" s="32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CB482" s="32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CC482" s="32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D482" s="34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E482" s="34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F482" s="34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G482" s="34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H482" s="34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I482" s="34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J482" s="34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K482" s="34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L482" s="35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M482" s="35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N482" s="35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O482" s="35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P482" s="35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Q482" s="35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R482" s="35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S482" s="35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7" ht="12.75">
      <c r="A483" s="37">
        <f>+B26</f>
        <v>0</v>
      </c>
      <c r="B483" s="32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32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32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32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32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32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32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32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33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33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33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33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33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33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33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33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34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34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34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34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34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34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34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34" t="str">
        <f>IF(ISNA('[1]-------  H.S.ARA -------'!$J$11)," ",IF('[1]-------  H.S.ARA -------'!$J$11='CAPITOL SPECTRUM 14 SİNEMALARI'!A483,HLOOKUP('CAPITOL SPECTRUM 14 SİNEMALARI'!A483,'[1]-------  H.S.ARA -------'!$J$11:$J$14,2,FALSE)," "))</f>
        <v> </v>
      </c>
      <c r="Z483" s="35" t="str">
        <f>IF(ISNA('[1]-------  H.S.ARA -------'!$C$15)," ",IF('[1]-------  H.S.ARA -------'!$C$15='CAPITOL SPECTRUM 14 SİNEMALARI'!A483,HLOOKUP('CAPITOL SPECTRUM 14 SİNEMALARI'!A483,'[1]-------  H.S.ARA -------'!$C$15:$C$18,2,FALSE)," "))</f>
        <v> </v>
      </c>
      <c r="AA483" s="35" t="str">
        <f>IF(ISNA('[1]-------  H.S.ARA -------'!$D$15)," ",IF('[1]-------  H.S.ARA -------'!$D$15='CAPITOL SPECTRUM 14 SİNEMALARI'!A483,HLOOKUP('CAPITOL SPECTRUM 14 SİNEMALARI'!A483,'[1]-------  H.S.ARA -------'!$D$15:$D$18,2,FALSE)," "))</f>
        <v> </v>
      </c>
      <c r="AB483" s="35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AC483" s="35" t="str">
        <f>IF(ISNA('[1]-------  H.S.ARA -------'!$F$15)," ",IF('[1]-------  H.S.ARA -------'!$F$15='CAPITOL SPECTRUM 14 SİNEMALARI'!A483,HLOOKUP('CAPITOL SPECTRUM 14 SİNEMALARI'!A483,'[1]-------  H.S.ARA -------'!$F$15:$F$18,2,FALSE)," "))</f>
        <v> </v>
      </c>
      <c r="AD483" s="35" t="str">
        <f>IF(ISNA('[1]-------  H.S.ARA -------'!$G$15)," ",IF('[1]-------  H.S.ARA -------'!$G$15='CAPITOL SPECTRUM 14 SİNEMALARI'!A483,HLOOKUP('CAPITOL SPECTRUM 14 SİNEMALARI'!A483,'[1]-------  H.S.ARA -------'!$G$15:$G$18,2,FALSE)," "))</f>
        <v> </v>
      </c>
      <c r="AE483" s="35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F483" s="35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G483" s="35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H483" s="33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I483" s="33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J483" s="33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K483" s="33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L483" s="33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M483" s="33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N483" s="33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O483" s="33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P483" s="32" t="str">
        <f>IF(ISNA('[1]-------  H.S.ARA -------'!$C$23)," ",IF('[1]-------  H.S.ARA -------'!$C$23='CAPITOL SPECTRUM 14 SİNEMALARI'!A483,HLOOKUP('CAPITOL SPECTRUM 14 SİNEMALARI'!A483,'[1]-------  H.S.ARA -------'!$C$23:$C$26,2,FALSE)," "))</f>
        <v> </v>
      </c>
      <c r="AQ483" s="32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R483" s="32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S483" s="32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T483" s="32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U483" s="32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V483" s="32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W483" s="32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X483" s="34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Y483" s="34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Z483" s="34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BA483" s="34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BB483" s="34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BC483" s="34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D483" s="34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E483" s="34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F483" s="35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G483" s="35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H483" s="35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I483" s="35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J483" s="35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K483" s="35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L483" s="35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M483" s="35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N483" s="33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O483" s="33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P483" s="33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Q483" s="33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R483" s="33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S483" s="33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T483" s="33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U483" s="33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V483" s="32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W483" s="32" t="str">
        <f>IF(ISNA('[1]-------  H.S.ARA -------'!$D$39)," ",IF('[1]-------  H.S.ARA -------'!$D$39='CAPITOL SPECTRUM 14 SİNEMALARI'!A483,HLOOKUP('CAPITOL SPECTRUM 14 SİNEMALARI'!A483,'[1]-------  H.S.ARA -------'!$D$39:$D$42,2,FALSE)," "))</f>
        <v> </v>
      </c>
      <c r="BX483" s="32" t="str">
        <f>IF(ISNA('[1]-------  H.S.ARA -------'!$E$39)," ",IF('[1]-------  H.S.ARA -------'!$E$39='CAPITOL SPECTRUM 14 SİNEMALARI'!A483,HLOOKUP('CAPITOL SPECTRUM 14 SİNEMALARI'!A483,'[1]-------  H.S.ARA -------'!$E$39:$E$42,2,FALSE)," "))</f>
        <v> </v>
      </c>
      <c r="BY483" s="32" t="str">
        <f>IF(ISNA('[1]-------  H.S.ARA -------'!$F$39)," ",IF('[1]-------  H.S.ARA -------'!$F$39='CAPITOL SPECTRUM 14 SİNEMALARI'!A483,HLOOKUP('CAPITOL SPECTRUM 14 SİNEMALARI'!A483,'[1]-------  H.S.ARA -------'!$F$39:$F$42,2,FALSE)," "))</f>
        <v> </v>
      </c>
      <c r="BZ483" s="32" t="str">
        <f>IF(ISNA('[1]-------  H.S.ARA -------'!$G$39)," ",IF('[1]-------  H.S.ARA -------'!$G$39='CAPITOL SPECTRUM 14 SİNEMALARI'!A483,HLOOKUP('CAPITOL SPECTRUM 14 SİNEMALARI'!A483,'[1]-------  H.S.ARA -------'!$G$39:$G$42,2,FALSE)," "))</f>
        <v> </v>
      </c>
      <c r="CA483" s="32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CB483" s="32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CC483" s="32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D483" s="34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E483" s="34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F483" s="34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G483" s="34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H483" s="34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I483" s="34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J483" s="34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K483" s="34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L483" s="35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M483" s="35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N483" s="35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O483" s="35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P483" s="35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Q483" s="35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R483" s="35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S483" s="35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ht="12.75">
      <c r="A484" s="38">
        <f>+B27</f>
        <v>0</v>
      </c>
    </row>
    <row r="485" ht="12.75">
      <c r="A485"/>
    </row>
    <row r="486" ht="12.75">
      <c r="A486"/>
    </row>
    <row r="487" ht="12.75">
      <c r="A487"/>
    </row>
  </sheetData>
  <sheetProtection/>
  <mergeCells count="6">
    <mergeCell ref="A1:L1"/>
    <mergeCell ref="A2:L2"/>
    <mergeCell ref="A3:L3"/>
    <mergeCell ref="A4:L4"/>
    <mergeCell ref="B5:X5"/>
    <mergeCell ref="D25:P25"/>
  </mergeCells>
  <conditionalFormatting sqref="D25:P26">
    <cfRule type="cellIs" priority="12" dxfId="1" operator="greaterThan" stopIfTrue="1">
      <formula>0</formula>
    </cfRule>
  </conditionalFormatting>
  <conditionalFormatting sqref="B6 B8:B24">
    <cfRule type="cellIs" priority="13" dxfId="8" operator="greaterThanOrEqual" stopIfTrue="1">
      <formula>0</formula>
    </cfRule>
  </conditionalFormatting>
  <conditionalFormatting sqref="C7:X7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B7">
    <cfRule type="cellIs" priority="11" dxfId="8" operator="greaterThanOrEqual" stopIfTrue="1">
      <formula>0</formula>
    </cfRule>
  </conditionalFormatting>
  <conditionalFormatting sqref="C8:X8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C9:X12 C19:X24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C6:X6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C13:X18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2013-10-28T16:14:17Z</dcterms:created>
  <dcterms:modified xsi:type="dcterms:W3CDTF">2013-10-28T16:15:10Z</dcterms:modified>
  <cp:category/>
  <cp:version/>
  <cp:contentType/>
  <cp:contentStatus/>
</cp:coreProperties>
</file>